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Anual\Informacion Adicional\"/>
    </mc:Choice>
  </mc:AlternateContent>
  <xr:revisionPtr revIDLastSave="0" documentId="13_ncr:1_{7489B12B-293E-4309-8E64-5188A2B30D02}" xr6:coauthVersionLast="47" xr6:coauthVersionMax="47" xr10:uidLastSave="{00000000-0000-0000-0000-000000000000}"/>
  <bookViews>
    <workbookView xWindow="28680" yWindow="-120" windowWidth="29040" windowHeight="15720" firstSheet="5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</sheets>
  <externalReferences>
    <externalReference r:id="rId15"/>
  </externalReferences>
  <definedNames>
    <definedName name="ENTE_PUBLICO">'[1]Info General'!$C$6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0" roundtripDataChecksum="DlJMEMrprcdy5snVVGtf8XyoU9NBHdf5r3rrjusXcMA="/>
    </ext>
  </extLst>
</workbook>
</file>

<file path=xl/calcChain.xml><?xml version="1.0" encoding="utf-8"?>
<calcChain xmlns="http://schemas.openxmlformats.org/spreadsheetml/2006/main">
  <c r="D12" i="11" l="1"/>
  <c r="E12" i="11" s="1"/>
  <c r="F12" i="11" s="1"/>
  <c r="G12" i="11" s="1"/>
  <c r="D11" i="11"/>
  <c r="E11" i="11" s="1"/>
  <c r="F11" i="11" s="1"/>
  <c r="G11" i="11" s="1"/>
  <c r="D10" i="11"/>
  <c r="E10" i="11" s="1"/>
  <c r="F10" i="11" s="1"/>
  <c r="G10" i="11" s="1"/>
  <c r="D9" i="11"/>
  <c r="E9" i="11" s="1"/>
  <c r="F9" i="11" s="1"/>
  <c r="G9" i="11" s="1"/>
  <c r="D8" i="11"/>
  <c r="E8" i="11" s="1"/>
  <c r="F8" i="11" s="1"/>
  <c r="G8" i="11" s="1"/>
  <c r="C12" i="11"/>
  <c r="C11" i="11"/>
  <c r="C10" i="11"/>
  <c r="C9" i="11"/>
  <c r="C8" i="11"/>
  <c r="D17" i="10"/>
  <c r="E17" i="10" s="1"/>
  <c r="F17" i="10" s="1"/>
  <c r="G17" i="10" s="1"/>
  <c r="C17" i="10"/>
  <c r="E34" i="6"/>
  <c r="E30" i="6"/>
  <c r="G11" i="6"/>
  <c r="G12" i="6"/>
  <c r="G13" i="6"/>
  <c r="G14" i="6"/>
  <c r="G15" i="6"/>
  <c r="G29" i="6" l="1"/>
  <c r="F34" i="5"/>
  <c r="B9" i="1"/>
  <c r="D5" i="13"/>
  <c r="E5" i="13" s="1"/>
  <c r="F5" i="13" s="1"/>
  <c r="C5" i="13"/>
  <c r="D5" i="12"/>
  <c r="E5" i="12" s="1"/>
  <c r="F5" i="12" s="1"/>
  <c r="C5" i="12"/>
  <c r="D6" i="10"/>
  <c r="E6" i="10"/>
  <c r="F6" i="10"/>
  <c r="C49" i="6"/>
  <c r="B34" i="5" l="1"/>
  <c r="E34" i="5"/>
  <c r="B10" i="6" l="1"/>
  <c r="D10" i="6"/>
  <c r="E10" i="6"/>
  <c r="F10" i="6"/>
  <c r="F10" i="9" s="1"/>
  <c r="G57" i="6"/>
  <c r="C57" i="6"/>
  <c r="G56" i="6"/>
  <c r="C56" i="6"/>
  <c r="G55" i="6"/>
  <c r="C55" i="6"/>
  <c r="G54" i="6"/>
  <c r="C54" i="6"/>
  <c r="G53" i="6"/>
  <c r="C53" i="6"/>
  <c r="G52" i="6"/>
  <c r="C52" i="6"/>
  <c r="G51" i="6"/>
  <c r="C51" i="6"/>
  <c r="G50" i="6"/>
  <c r="C50" i="6"/>
  <c r="G49" i="6"/>
  <c r="F48" i="6"/>
  <c r="E48" i="6"/>
  <c r="D48" i="6"/>
  <c r="B48" i="6"/>
  <c r="G47" i="6"/>
  <c r="C47" i="6"/>
  <c r="G46" i="6"/>
  <c r="C46" i="6"/>
  <c r="G45" i="6"/>
  <c r="C45" i="6"/>
  <c r="G44" i="6"/>
  <c r="C44" i="6"/>
  <c r="G43" i="6"/>
  <c r="C43" i="6"/>
  <c r="G42" i="6"/>
  <c r="C42" i="6"/>
  <c r="C38" i="6" s="1"/>
  <c r="G41" i="6"/>
  <c r="C41" i="6"/>
  <c r="G40" i="6"/>
  <c r="C40" i="6"/>
  <c r="G39" i="6"/>
  <c r="C39" i="6"/>
  <c r="F38" i="6"/>
  <c r="E38" i="6"/>
  <c r="D38" i="6"/>
  <c r="B11" i="11" s="1"/>
  <c r="B38" i="6"/>
  <c r="G37" i="6"/>
  <c r="C37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C29" i="6"/>
  <c r="F28" i="6"/>
  <c r="E28" i="6"/>
  <c r="D28" i="6"/>
  <c r="B28" i="6"/>
  <c r="G27" i="6"/>
  <c r="C27" i="6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F18" i="6"/>
  <c r="E18" i="6"/>
  <c r="D18" i="6"/>
  <c r="B18" i="6"/>
  <c r="G17" i="6"/>
  <c r="C17" i="6"/>
  <c r="G16" i="6"/>
  <c r="C16" i="6"/>
  <c r="C15" i="6"/>
  <c r="C14" i="6"/>
  <c r="C13" i="6"/>
  <c r="C12" i="6"/>
  <c r="C11" i="6"/>
  <c r="C48" i="6" l="1"/>
  <c r="G28" i="6"/>
  <c r="B10" i="11"/>
  <c r="G48" i="6"/>
  <c r="G18" i="6"/>
  <c r="G10" i="6"/>
  <c r="C10" i="6"/>
  <c r="G38" i="6"/>
  <c r="C28" i="6"/>
  <c r="C18" i="6"/>
  <c r="D34" i="5"/>
  <c r="B15" i="13" l="1"/>
  <c r="B14" i="13"/>
  <c r="B13" i="13"/>
  <c r="B12" i="13"/>
  <c r="G15" i="13"/>
  <c r="G14" i="13"/>
  <c r="G13" i="13"/>
  <c r="G12" i="13"/>
  <c r="B12" i="11"/>
  <c r="G9" i="13"/>
  <c r="B9" i="13" s="1"/>
  <c r="B9" i="11"/>
  <c r="B8" i="11"/>
  <c r="B17" i="10"/>
  <c r="G16" i="12" s="1"/>
  <c r="B16" i="12" s="1"/>
  <c r="G10" i="9"/>
  <c r="E10" i="9"/>
  <c r="D10" i="9"/>
  <c r="B10" i="9"/>
  <c r="G8" i="13" l="1"/>
  <c r="B8" i="13" s="1"/>
  <c r="E8" i="13" s="1"/>
  <c r="G7" i="13"/>
  <c r="B7" i="13" s="1"/>
  <c r="F7" i="13" s="1"/>
  <c r="F9" i="13"/>
  <c r="E9" i="13"/>
  <c r="D9" i="13"/>
  <c r="C9" i="13"/>
  <c r="G10" i="13"/>
  <c r="B10" i="13" s="1"/>
  <c r="G11" i="13"/>
  <c r="B11" i="13" s="1"/>
  <c r="E16" i="12"/>
  <c r="C16" i="12"/>
  <c r="F16" i="12"/>
  <c r="D16" i="12"/>
  <c r="F26" i="8"/>
  <c r="C102" i="6"/>
  <c r="C101" i="6"/>
  <c r="C100" i="6"/>
  <c r="C99" i="6"/>
  <c r="C98" i="6"/>
  <c r="C97" i="6"/>
  <c r="C96" i="6"/>
  <c r="C95" i="6"/>
  <c r="C94" i="6"/>
  <c r="C92" i="6"/>
  <c r="C91" i="6"/>
  <c r="C90" i="6"/>
  <c r="C89" i="6"/>
  <c r="C88" i="6"/>
  <c r="C87" i="6"/>
  <c r="C86" i="6"/>
  <c r="C82" i="6"/>
  <c r="C81" i="6"/>
  <c r="C80" i="6"/>
  <c r="C79" i="6"/>
  <c r="C78" i="6"/>
  <c r="C77" i="6"/>
  <c r="C76" i="6"/>
  <c r="C74" i="6"/>
  <c r="C73" i="6"/>
  <c r="C72" i="6"/>
  <c r="C70" i="6"/>
  <c r="C69" i="6"/>
  <c r="C68" i="6"/>
  <c r="C67" i="6"/>
  <c r="C66" i="6"/>
  <c r="C65" i="6"/>
  <c r="C64" i="6"/>
  <c r="C63" i="6"/>
  <c r="C61" i="6"/>
  <c r="C60" i="6"/>
  <c r="C59" i="6"/>
  <c r="C8" i="13" l="1"/>
  <c r="F8" i="13"/>
  <c r="D8" i="13"/>
  <c r="D7" i="13"/>
  <c r="E7" i="13"/>
  <c r="C7" i="13"/>
  <c r="F11" i="13"/>
  <c r="E11" i="13"/>
  <c r="D11" i="13"/>
  <c r="C11" i="13"/>
  <c r="D10" i="13"/>
  <c r="C10" i="13"/>
  <c r="F10" i="13"/>
  <c r="E10" i="13"/>
  <c r="B25" i="1"/>
  <c r="B17" i="1"/>
  <c r="D53" i="4" l="1"/>
  <c r="F75" i="1"/>
  <c r="F68" i="1"/>
  <c r="F79" i="1" s="1"/>
  <c r="F63" i="1"/>
  <c r="F42" i="1"/>
  <c r="F38" i="1"/>
  <c r="F31" i="1"/>
  <c r="F27" i="1"/>
  <c r="F23" i="1"/>
  <c r="F19" i="1"/>
  <c r="F9" i="1"/>
  <c r="C41" i="1"/>
  <c r="C38" i="1"/>
  <c r="C31" i="1"/>
  <c r="C25" i="1"/>
  <c r="C17" i="1"/>
  <c r="C9" i="1"/>
  <c r="C47" i="1" s="1"/>
  <c r="A2" i="14"/>
  <c r="G17" i="13"/>
  <c r="F17" i="13"/>
  <c r="E17" i="13"/>
  <c r="D17" i="13"/>
  <c r="C17" i="13"/>
  <c r="B17" i="13"/>
  <c r="G6" i="13"/>
  <c r="G28" i="13" s="1"/>
  <c r="F6" i="13"/>
  <c r="F28" i="13" s="1"/>
  <c r="E6" i="13"/>
  <c r="E28" i="13" s="1"/>
  <c r="D6" i="13"/>
  <c r="D28" i="13" s="1"/>
  <c r="C6" i="13"/>
  <c r="C28" i="13" s="1"/>
  <c r="B6" i="13"/>
  <c r="A2" i="13"/>
  <c r="G35" i="12"/>
  <c r="F35" i="12"/>
  <c r="E35" i="12"/>
  <c r="D35" i="12"/>
  <c r="C35" i="12"/>
  <c r="B35" i="12"/>
  <c r="G27" i="12"/>
  <c r="F27" i="12"/>
  <c r="E27" i="12"/>
  <c r="D27" i="12"/>
  <c r="C27" i="12"/>
  <c r="B27" i="12"/>
  <c r="G20" i="12"/>
  <c r="F20" i="12"/>
  <c r="E20" i="12"/>
  <c r="D20" i="12"/>
  <c r="C20" i="12"/>
  <c r="B20" i="12"/>
  <c r="G6" i="12"/>
  <c r="G30" i="12" s="1"/>
  <c r="F6" i="12"/>
  <c r="F30" i="12" s="1"/>
  <c r="E6" i="12"/>
  <c r="D6" i="12"/>
  <c r="C6" i="12"/>
  <c r="B6" i="12"/>
  <c r="A2" i="12"/>
  <c r="G18" i="11"/>
  <c r="F18" i="11"/>
  <c r="E18" i="11"/>
  <c r="D18" i="11"/>
  <c r="C18" i="11"/>
  <c r="B18" i="11"/>
  <c r="G7" i="11"/>
  <c r="G29" i="11" s="1"/>
  <c r="F7" i="11"/>
  <c r="F29" i="11" s="1"/>
  <c r="E7" i="11"/>
  <c r="D7" i="11"/>
  <c r="C7" i="11"/>
  <c r="B7" i="11"/>
  <c r="D6" i="11"/>
  <c r="E6" i="11" s="1"/>
  <c r="F6" i="11" s="1"/>
  <c r="G6" i="11" s="1"/>
  <c r="A2" i="11"/>
  <c r="G36" i="10"/>
  <c r="F36" i="10"/>
  <c r="E36" i="10"/>
  <c r="D36" i="10"/>
  <c r="C36" i="10"/>
  <c r="B36" i="10"/>
  <c r="G28" i="10"/>
  <c r="F28" i="10"/>
  <c r="E28" i="10"/>
  <c r="D28" i="10"/>
  <c r="C28" i="10"/>
  <c r="B28" i="10"/>
  <c r="G21" i="10"/>
  <c r="F21" i="10"/>
  <c r="E21" i="10"/>
  <c r="D21" i="10"/>
  <c r="C21" i="10"/>
  <c r="B21" i="10"/>
  <c r="G7" i="10"/>
  <c r="F7" i="10"/>
  <c r="E7" i="10"/>
  <c r="D7" i="10"/>
  <c r="C7" i="10"/>
  <c r="B7" i="10"/>
  <c r="G6" i="10"/>
  <c r="A2" i="10"/>
  <c r="G31" i="9"/>
  <c r="G30" i="9"/>
  <c r="G29" i="9"/>
  <c r="G28" i="9"/>
  <c r="F28" i="9"/>
  <c r="E28" i="9"/>
  <c r="E21" i="9" s="1"/>
  <c r="D28" i="9"/>
  <c r="C28" i="9"/>
  <c r="B28" i="9"/>
  <c r="G27" i="9"/>
  <c r="G26" i="9"/>
  <c r="G25" i="9"/>
  <c r="G24" i="9" s="1"/>
  <c r="G21" i="9" s="1"/>
  <c r="F24" i="9"/>
  <c r="E24" i="9"/>
  <c r="D24" i="9"/>
  <c r="D21" i="9" s="1"/>
  <c r="C24" i="9"/>
  <c r="B24" i="9"/>
  <c r="B21" i="9" s="1"/>
  <c r="G23" i="9"/>
  <c r="G22" i="9"/>
  <c r="F21" i="9"/>
  <c r="C21" i="9"/>
  <c r="G19" i="9"/>
  <c r="G18" i="9"/>
  <c r="G16" i="9" s="1"/>
  <c r="G17" i="9"/>
  <c r="F16" i="9"/>
  <c r="E16" i="9"/>
  <c r="D16" i="9"/>
  <c r="C16" i="9"/>
  <c r="B16" i="9"/>
  <c r="B9" i="9" s="1"/>
  <c r="G15" i="9"/>
  <c r="G14" i="9"/>
  <c r="G13" i="9"/>
  <c r="G12" i="9" s="1"/>
  <c r="F12" i="9"/>
  <c r="F9" i="9" s="1"/>
  <c r="E12" i="9"/>
  <c r="D12" i="9"/>
  <c r="D9" i="9" s="1"/>
  <c r="C12" i="9"/>
  <c r="B12" i="9"/>
  <c r="G11" i="9"/>
  <c r="E9" i="9"/>
  <c r="A5" i="9"/>
  <c r="A2" i="9"/>
  <c r="G71" i="8"/>
  <c r="F71" i="8"/>
  <c r="E71" i="8"/>
  <c r="D71" i="8"/>
  <c r="C71" i="8"/>
  <c r="B71" i="8"/>
  <c r="G61" i="8"/>
  <c r="F61" i="8"/>
  <c r="E61" i="8"/>
  <c r="D61" i="8"/>
  <c r="C61" i="8"/>
  <c r="B61" i="8"/>
  <c r="G53" i="8"/>
  <c r="F53" i="8"/>
  <c r="E53" i="8"/>
  <c r="D53" i="8"/>
  <c r="C53" i="8"/>
  <c r="B53" i="8"/>
  <c r="G44" i="8"/>
  <c r="G43" i="8" s="1"/>
  <c r="F44" i="8"/>
  <c r="E44" i="8"/>
  <c r="D44" i="8"/>
  <c r="D43" i="8" s="1"/>
  <c r="C44" i="8"/>
  <c r="B44" i="8"/>
  <c r="B43" i="8" s="1"/>
  <c r="F43" i="8"/>
  <c r="E43" i="8"/>
  <c r="C43" i="8"/>
  <c r="F27" i="8"/>
  <c r="E27" i="8"/>
  <c r="D27" i="8"/>
  <c r="C27" i="8"/>
  <c r="B27" i="8"/>
  <c r="F19" i="8"/>
  <c r="E19" i="8"/>
  <c r="D19" i="8"/>
  <c r="C19" i="8"/>
  <c r="B19" i="8"/>
  <c r="G10" i="8"/>
  <c r="F10" i="8"/>
  <c r="E10" i="8"/>
  <c r="D10" i="8"/>
  <c r="C10" i="8"/>
  <c r="B10" i="8"/>
  <c r="A5" i="8"/>
  <c r="A2" i="8"/>
  <c r="G19" i="7"/>
  <c r="F19" i="7"/>
  <c r="E19" i="7"/>
  <c r="D19" i="7"/>
  <c r="C19" i="7"/>
  <c r="B19" i="7"/>
  <c r="A5" i="7"/>
  <c r="A2" i="7"/>
  <c r="G157" i="6"/>
  <c r="G156" i="6"/>
  <c r="G155" i="6"/>
  <c r="G154" i="6"/>
  <c r="G153" i="6"/>
  <c r="G152" i="6"/>
  <c r="G151" i="6"/>
  <c r="G150" i="6" s="1"/>
  <c r="F150" i="6"/>
  <c r="E150" i="6"/>
  <c r="D150" i="6"/>
  <c r="D84" i="6" s="1"/>
  <c r="C150" i="6"/>
  <c r="B150" i="6"/>
  <c r="G149" i="6"/>
  <c r="G148" i="6"/>
  <c r="G147" i="6"/>
  <c r="G146" i="6"/>
  <c r="F146" i="6"/>
  <c r="E146" i="6"/>
  <c r="D146" i="6"/>
  <c r="C146" i="6"/>
  <c r="B146" i="6"/>
  <c r="G145" i="6"/>
  <c r="G137" i="6" s="1"/>
  <c r="G144" i="6"/>
  <c r="G143" i="6"/>
  <c r="G142" i="6"/>
  <c r="G141" i="6"/>
  <c r="G140" i="6"/>
  <c r="G139" i="6"/>
  <c r="G138" i="6"/>
  <c r="F137" i="6"/>
  <c r="E137" i="6"/>
  <c r="D137" i="6"/>
  <c r="C137" i="6"/>
  <c r="B137" i="6"/>
  <c r="G136" i="6"/>
  <c r="G133" i="6" s="1"/>
  <c r="G135" i="6"/>
  <c r="G134" i="6"/>
  <c r="F133" i="6"/>
  <c r="E133" i="6"/>
  <c r="D133" i="6"/>
  <c r="C133" i="6"/>
  <c r="B133" i="6"/>
  <c r="G132" i="6"/>
  <c r="G131" i="6"/>
  <c r="G130" i="6"/>
  <c r="G129" i="6"/>
  <c r="G123" i="6" s="1"/>
  <c r="G128" i="6"/>
  <c r="G127" i="6"/>
  <c r="G126" i="6"/>
  <c r="G125" i="6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 s="1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3" i="6" s="1"/>
  <c r="G104" i="6"/>
  <c r="F103" i="6"/>
  <c r="E103" i="6"/>
  <c r="C103" i="6"/>
  <c r="B103" i="6"/>
  <c r="G102" i="6"/>
  <c r="G101" i="6"/>
  <c r="G100" i="6"/>
  <c r="G99" i="6"/>
  <c r="G98" i="6"/>
  <c r="G97" i="6"/>
  <c r="G96" i="6"/>
  <c r="G95" i="6"/>
  <c r="G94" i="6"/>
  <c r="G93" i="6" s="1"/>
  <c r="F93" i="6"/>
  <c r="E93" i="6"/>
  <c r="D93" i="6"/>
  <c r="C93" i="6"/>
  <c r="B93" i="6"/>
  <c r="G92" i="6"/>
  <c r="G91" i="6"/>
  <c r="G90" i="6"/>
  <c r="G89" i="6"/>
  <c r="G88" i="6"/>
  <c r="G85" i="6" s="1"/>
  <c r="G87" i="6"/>
  <c r="G86" i="6"/>
  <c r="F85" i="6"/>
  <c r="E85" i="6"/>
  <c r="E84" i="6" s="1"/>
  <c r="D85" i="6"/>
  <c r="C85" i="6"/>
  <c r="C84" i="6" s="1"/>
  <c r="B85" i="6"/>
  <c r="B84" i="6" s="1"/>
  <c r="F84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 s="1"/>
  <c r="F71" i="6"/>
  <c r="E71" i="6"/>
  <c r="D71" i="6"/>
  <c r="C71" i="6"/>
  <c r="B71" i="6"/>
  <c r="G70" i="6"/>
  <c r="G69" i="6"/>
  <c r="G68" i="6"/>
  <c r="G67" i="6"/>
  <c r="G66" i="6"/>
  <c r="G65" i="6"/>
  <c r="G64" i="6"/>
  <c r="G62" i="6" s="1"/>
  <c r="G63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C10" i="9"/>
  <c r="C9" i="9" s="1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C65" i="5"/>
  <c r="G63" i="5"/>
  <c r="G62" i="5"/>
  <c r="G61" i="5"/>
  <c r="G60" i="5"/>
  <c r="G59" i="5" s="1"/>
  <c r="F59" i="5"/>
  <c r="E59" i="5"/>
  <c r="D59" i="5"/>
  <c r="C59" i="5"/>
  <c r="B59" i="5"/>
  <c r="G58" i="5"/>
  <c r="G57" i="5"/>
  <c r="G56" i="5"/>
  <c r="G55" i="5"/>
  <c r="G54" i="5" s="1"/>
  <c r="F54" i="5"/>
  <c r="E54" i="5"/>
  <c r="D54" i="5"/>
  <c r="C54" i="5"/>
  <c r="B54" i="5"/>
  <c r="G53" i="5"/>
  <c r="G52" i="5"/>
  <c r="G51" i="5"/>
  <c r="G50" i="5"/>
  <c r="G49" i="5"/>
  <c r="G48" i="5"/>
  <c r="G47" i="5"/>
  <c r="G46" i="5"/>
  <c r="G45" i="5" s="1"/>
  <c r="F45" i="5"/>
  <c r="F65" i="5" s="1"/>
  <c r="E45" i="5"/>
  <c r="E65" i="5" s="1"/>
  <c r="D45" i="5"/>
  <c r="D65" i="5" s="1"/>
  <c r="C45" i="5"/>
  <c r="B45" i="5"/>
  <c r="B65" i="5" s="1"/>
  <c r="G39" i="5"/>
  <c r="G38" i="5"/>
  <c r="G37" i="5" s="1"/>
  <c r="F37" i="5"/>
  <c r="E37" i="5"/>
  <c r="D37" i="5"/>
  <c r="C37" i="5"/>
  <c r="B37" i="5"/>
  <c r="G36" i="5"/>
  <c r="G35" i="5" s="1"/>
  <c r="F35" i="5"/>
  <c r="E35" i="5"/>
  <c r="D35" i="5"/>
  <c r="C35" i="5"/>
  <c r="B35" i="5"/>
  <c r="G33" i="5"/>
  <c r="G32" i="5"/>
  <c r="G31" i="5"/>
  <c r="G30" i="5"/>
  <c r="G29" i="5"/>
  <c r="G28" i="5" s="1"/>
  <c r="F28" i="5"/>
  <c r="E28" i="5"/>
  <c r="D28" i="5"/>
  <c r="C28" i="5"/>
  <c r="C41" i="5" s="1"/>
  <c r="C70" i="5" s="1"/>
  <c r="B28" i="5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E41" i="5" s="1"/>
  <c r="E70" i="5" s="1"/>
  <c r="D16" i="5"/>
  <c r="D41" i="5" s="1"/>
  <c r="D70" i="5" s="1"/>
  <c r="C16" i="5"/>
  <c r="B16" i="5"/>
  <c r="B41" i="5" s="1"/>
  <c r="G15" i="5"/>
  <c r="G14" i="5"/>
  <c r="G13" i="5"/>
  <c r="G12" i="5"/>
  <c r="G11" i="5"/>
  <c r="G10" i="5"/>
  <c r="G9" i="5"/>
  <c r="A4" i="5"/>
  <c r="A2" i="5"/>
  <c r="B74" i="4"/>
  <c r="B72" i="4"/>
  <c r="D70" i="4"/>
  <c r="C70" i="4"/>
  <c r="D68" i="4"/>
  <c r="C68" i="4"/>
  <c r="B68" i="4"/>
  <c r="D64" i="4"/>
  <c r="C64" i="4"/>
  <c r="B64" i="4"/>
  <c r="D63" i="4"/>
  <c r="D72" i="4" s="1"/>
  <c r="D74" i="4" s="1"/>
  <c r="C63" i="4"/>
  <c r="C72" i="4" s="1"/>
  <c r="C74" i="4" s="1"/>
  <c r="B63" i="4"/>
  <c r="D55" i="4"/>
  <c r="C55" i="4"/>
  <c r="C53" i="4"/>
  <c r="B53" i="4"/>
  <c r="D49" i="4"/>
  <c r="C49" i="4"/>
  <c r="B49" i="4"/>
  <c r="B48" i="4"/>
  <c r="B57" i="4" s="1"/>
  <c r="B59" i="4" s="1"/>
  <c r="D44" i="4"/>
  <c r="D11" i="4" s="1"/>
  <c r="D8" i="4" s="1"/>
  <c r="B44" i="4"/>
  <c r="B11" i="4" s="1"/>
  <c r="B8" i="4" s="1"/>
  <c r="D40" i="4"/>
  <c r="C40" i="4"/>
  <c r="C44" i="4" s="1"/>
  <c r="C11" i="4" s="1"/>
  <c r="C8" i="4" s="1"/>
  <c r="B40" i="4"/>
  <c r="D37" i="4"/>
  <c r="C37" i="4"/>
  <c r="B37" i="4"/>
  <c r="D29" i="4"/>
  <c r="C29" i="4"/>
  <c r="B29" i="4"/>
  <c r="D17" i="4"/>
  <c r="C17" i="4"/>
  <c r="D13" i="4"/>
  <c r="C13" i="4"/>
  <c r="B13" i="4"/>
  <c r="A4" i="4"/>
  <c r="A2" i="4"/>
  <c r="J20" i="3"/>
  <c r="K14" i="3"/>
  <c r="J14" i="3"/>
  <c r="I14" i="3"/>
  <c r="H14" i="3"/>
  <c r="G14" i="3"/>
  <c r="E14" i="3"/>
  <c r="K8" i="3"/>
  <c r="K20" i="3" s="1"/>
  <c r="J8" i="3"/>
  <c r="I8" i="3"/>
  <c r="I20" i="3" s="1"/>
  <c r="H8" i="3"/>
  <c r="H20" i="3" s="1"/>
  <c r="G8" i="3"/>
  <c r="G20" i="3" s="1"/>
  <c r="E8" i="3"/>
  <c r="E20" i="3" s="1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H8" i="2" s="1"/>
  <c r="H20" i="2" s="1"/>
  <c r="G13" i="2"/>
  <c r="F13" i="2"/>
  <c r="E13" i="2"/>
  <c r="D13" i="2"/>
  <c r="C13" i="2"/>
  <c r="B13" i="2"/>
  <c r="B8" i="2" s="1"/>
  <c r="H9" i="2"/>
  <c r="G9" i="2"/>
  <c r="G8" i="2" s="1"/>
  <c r="G20" i="2" s="1"/>
  <c r="F9" i="2"/>
  <c r="E9" i="2"/>
  <c r="E8" i="2" s="1"/>
  <c r="E20" i="2" s="1"/>
  <c r="D9" i="2"/>
  <c r="C9" i="2"/>
  <c r="C8" i="2" s="1"/>
  <c r="C20" i="2" s="1"/>
  <c r="B9" i="2"/>
  <c r="F8" i="2"/>
  <c r="D8" i="2"/>
  <c r="D20" i="2" s="1"/>
  <c r="A4" i="2"/>
  <c r="A2" i="2"/>
  <c r="E75" i="1"/>
  <c r="E68" i="1"/>
  <c r="E79" i="1" s="1"/>
  <c r="E63" i="1"/>
  <c r="C60" i="1"/>
  <c r="B60" i="1"/>
  <c r="F57" i="1"/>
  <c r="E57" i="1"/>
  <c r="E42" i="1"/>
  <c r="B41" i="1"/>
  <c r="E38" i="1"/>
  <c r="B38" i="1"/>
  <c r="E31" i="1"/>
  <c r="B31" i="1"/>
  <c r="E27" i="1"/>
  <c r="E23" i="1"/>
  <c r="E19" i="1"/>
  <c r="E9" i="1"/>
  <c r="F47" i="1" l="1"/>
  <c r="F59" i="1" s="1"/>
  <c r="B18" i="2" s="1"/>
  <c r="E33" i="9"/>
  <c r="C33" i="9"/>
  <c r="D30" i="12"/>
  <c r="D57" i="4"/>
  <c r="D59" i="4" s="1"/>
  <c r="C21" i="4"/>
  <c r="C23" i="4" s="1"/>
  <c r="C25" i="4" s="1"/>
  <c r="C33" i="4" s="1"/>
  <c r="B28" i="13"/>
  <c r="B30" i="12"/>
  <c r="C30" i="12"/>
  <c r="E30" i="12"/>
  <c r="B29" i="11"/>
  <c r="C29" i="11"/>
  <c r="D29" i="11"/>
  <c r="E29" i="11"/>
  <c r="G31" i="10"/>
  <c r="D31" i="10"/>
  <c r="E31" i="10"/>
  <c r="C31" i="10"/>
  <c r="F31" i="10"/>
  <c r="B31" i="10"/>
  <c r="F41" i="5"/>
  <c r="F70" i="5" s="1"/>
  <c r="G34" i="5"/>
  <c r="G41" i="5" s="1"/>
  <c r="F9" i="6"/>
  <c r="F159" i="6" s="1"/>
  <c r="B9" i="6"/>
  <c r="B159" i="6" s="1"/>
  <c r="D21" i="4"/>
  <c r="D23" i="4" s="1"/>
  <c r="D25" i="4" s="1"/>
  <c r="D33" i="4" s="1"/>
  <c r="B21" i="4"/>
  <c r="B23" i="4" s="1"/>
  <c r="B25" i="4" s="1"/>
  <c r="B33" i="4" s="1"/>
  <c r="B20" i="2"/>
  <c r="F81" i="1"/>
  <c r="C62" i="1"/>
  <c r="E9" i="6"/>
  <c r="C57" i="4"/>
  <c r="C59" i="4" s="1"/>
  <c r="E47" i="1"/>
  <c r="E59" i="1" s="1"/>
  <c r="B47" i="1"/>
  <c r="B62" i="1" s="1"/>
  <c r="F33" i="9"/>
  <c r="G84" i="6"/>
  <c r="B33" i="9"/>
  <c r="G65" i="5"/>
  <c r="D33" i="9"/>
  <c r="G9" i="9"/>
  <c r="G33" i="9" s="1"/>
  <c r="B70" i="5"/>
  <c r="F18" i="2" l="1"/>
  <c r="F20" i="2" s="1"/>
  <c r="F10" i="7"/>
  <c r="F9" i="7" s="1"/>
  <c r="F29" i="7" s="1"/>
  <c r="F39" i="8" s="1"/>
  <c r="F37" i="8" s="1"/>
  <c r="F9" i="8" s="1"/>
  <c r="F77" i="8" s="1"/>
  <c r="E159" i="6"/>
  <c r="E10" i="7"/>
  <c r="E9" i="7" s="1"/>
  <c r="E29" i="7" s="1"/>
  <c r="E39" i="8" s="1"/>
  <c r="E37" i="8" s="1"/>
  <c r="E9" i="8" s="1"/>
  <c r="E77" i="8" s="1"/>
  <c r="B10" i="7"/>
  <c r="B9" i="7" s="1"/>
  <c r="B29" i="7" s="1"/>
  <c r="B39" i="8" s="1"/>
  <c r="B37" i="8" s="1"/>
  <c r="E81" i="1"/>
  <c r="G42" i="5"/>
  <c r="G70" i="5"/>
  <c r="B9" i="8" l="1"/>
  <c r="B77" i="8" s="1"/>
  <c r="C9" i="6"/>
  <c r="C159" i="6" s="1"/>
  <c r="G9" i="6"/>
  <c r="G159" i="6" s="1"/>
  <c r="G10" i="7" s="1"/>
  <c r="G9" i="7" s="1"/>
  <c r="G29" i="7" s="1"/>
  <c r="G39" i="8" s="1"/>
  <c r="G37" i="8" s="1"/>
  <c r="G9" i="8" s="1"/>
  <c r="G77" i="8" s="1"/>
  <c r="D9" i="6"/>
  <c r="D159" i="6" s="1"/>
  <c r="D10" i="7" l="1"/>
  <c r="D9" i="7" s="1"/>
  <c r="D29" i="7" s="1"/>
  <c r="D39" i="8" s="1"/>
  <c r="D37" i="8" s="1"/>
  <c r="D9" i="8" s="1"/>
  <c r="D77" i="8" s="1"/>
  <c r="C10" i="7"/>
  <c r="C9" i="7" s="1"/>
  <c r="C29" i="7" s="1"/>
  <c r="C39" i="8" s="1"/>
  <c r="C37" i="8" s="1"/>
  <c r="C9" i="8" l="1"/>
  <c r="C77" i="8" s="1"/>
</calcChain>
</file>

<file path=xl/sharedStrings.xml><?xml version="1.0" encoding="utf-8"?>
<sst xmlns="http://schemas.openxmlformats.org/spreadsheetml/2006/main" count="821" uniqueCount="570">
  <si>
    <t>Formato 1 Estado de Situación Financiera Detallado - LDF</t>
  </si>
  <si>
    <t>INSTITUTO MUNICIPAL DE LAS MUJERES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</si>
  <si>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</si>
  <si>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</si>
  <si>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</si>
  <si>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</si>
  <si>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</si>
  <si>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</si>
  <si>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</si>
  <si>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</si>
  <si>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</si>
  <si>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</si>
  <si>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</si>
  <si>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</si>
  <si>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</si>
  <si>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</si>
  <si>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</si>
  <si>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</si>
  <si>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</si>
  <si>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</si>
  <si>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</si>
  <si>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</si>
  <si>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</si>
  <si>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</si>
  <si>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</si>
  <si>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</si>
  <si>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</si>
  <si>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</si>
  <si>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</si>
  <si>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</si>
  <si>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</si>
  <si>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</si>
  <si>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</si>
  <si>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</si>
  <si>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</si>
  <si>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</si>
  <si>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</si>
  <si>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</si>
  <si>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</si>
  <si>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</si>
  <si>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</si>
  <si>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</si>
  <si>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</si>
  <si>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</si>
  <si>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</si>
  <si>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</si>
  <si>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</si>
  <si>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</si>
  <si>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</si>
  <si>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</si>
  <si>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</si>
  <si>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</si>
  <si>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</si>
  <si>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</si>
  <si>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</si>
  <si>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</si>
  <si>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</si>
  <si>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</si>
  <si>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</si>
  <si>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</si>
  <si>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</si>
  <si>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</si>
  <si>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</si>
  <si>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</si>
  <si>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</si>
  <si>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</si>
  <si>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</si>
  <si>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</si>
  <si>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</si>
  <si>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</si>
  <si>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</si>
  <si>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</si>
  <si>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</si>
  <si>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</si>
  <si>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</si>
  <si>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</si>
  <si>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</si>
  <si>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</si>
  <si>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</si>
  <si>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</si>
  <si>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</si>
  <si>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</si>
  <si>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</si>
  <si>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</si>
  <si>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</si>
  <si>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</si>
  <si>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</si>
  <si>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</si>
  <si>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</si>
  <si>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</si>
  <si>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</si>
  <si>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</si>
  <si>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</si>
  <si>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</si>
  <si>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</si>
  <si>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</si>
  <si>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</si>
  <si>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</si>
  <si>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</si>
  <si>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</si>
  <si>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</si>
  <si>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</si>
  <si>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</si>
  <si>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</si>
  <si>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</si>
  <si>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</si>
  <si>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</si>
  <si>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</si>
  <si>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</si>
  <si>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</si>
  <si>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</si>
  <si>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</si>
  <si>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</si>
  <si>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</si>
  <si>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</si>
  <si>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</si>
  <si>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</si>
  <si>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</si>
  <si>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</si>
  <si>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</si>
  <si>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</si>
  <si>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</si>
  <si>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</si>
  <si>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</si>
  <si>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</si>
  <si>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</si>
  <si>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</si>
  <si>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</si>
  <si>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</si>
  <si>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</si>
  <si>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</si>
  <si>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</si>
  <si>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</si>
  <si>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</si>
  <si>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</si>
  <si>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</si>
  <si>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</si>
  <si>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</si>
  <si>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</si>
  <si>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</si>
  <si>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</si>
  <si>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</si>
  <si>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</si>
  <si>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  <family val="2"/>
      </rPr>
      <t xml:space="preserve">4. Deuda Contingente 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</si>
  <si>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</si>
  <si>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</si>
  <si>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</si>
  <si>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  <family val="2"/>
      </rPr>
      <t xml:space="preserve">5. Valor de Instrumentos Bono Cupón Cero 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</si>
  <si>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</si>
  <si>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</si>
  <si>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</si>
  <si>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</si>
  <si>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</si>
  <si>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</si>
  <si>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</si>
  <si>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</si>
  <si>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</si>
  <si>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</si>
  <si>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</si>
  <si>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</si>
  <si>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</si>
  <si>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</si>
  <si>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</si>
  <si>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</si>
  <si>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</si>
  <si>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</si>
  <si>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</si>
  <si>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</si>
  <si>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</si>
  <si>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</si>
  <si>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</si>
  <si>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</si>
  <si>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</si>
  <si>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</si>
  <si>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</si>
  <si>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</si>
  <si>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</si>
  <si>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</si>
  <si>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</si>
  <si>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</si>
  <si>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</si>
  <si>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</si>
  <si>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</si>
  <si>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</si>
  <si>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</si>
  <si>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</si>
  <si>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</si>
  <si>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</si>
  <si>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</si>
  <si>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</si>
  <si>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</si>
  <si>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</si>
  <si>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</si>
  <si>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</si>
  <si>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</si>
  <si>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</si>
  <si>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</si>
  <si>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</si>
  <si>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</si>
  <si>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</si>
  <si>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</si>
  <si>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</si>
  <si>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</si>
  <si>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</si>
  <si>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</si>
  <si>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</si>
  <si>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</si>
  <si>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</si>
  <si>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</si>
  <si>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</si>
  <si>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</si>
  <si>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</si>
  <si>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</si>
  <si>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</si>
  <si>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</si>
  <si>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</si>
  <si>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</si>
  <si>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</si>
  <si>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</si>
  <si>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</si>
  <si>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</si>
  <si>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</si>
  <si>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</si>
  <si>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</si>
  <si>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</si>
  <si>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</si>
  <si>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</si>
  <si>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</si>
  <si>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</si>
  <si>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</si>
  <si>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</si>
  <si>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</si>
  <si>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</si>
  <si>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</si>
  <si>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</si>
  <si>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</si>
  <si>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</si>
  <si>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</si>
  <si>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</si>
  <si>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</si>
  <si>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</si>
  <si>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</si>
  <si>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</si>
  <si>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</si>
  <si>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</si>
  <si>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</si>
  <si>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</si>
  <si>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</si>
  <si>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</si>
  <si>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</si>
  <si>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</si>
  <si>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</si>
  <si>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</si>
  <si>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</si>
  <si>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</si>
  <si>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</si>
  <si>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</si>
  <si>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</si>
  <si>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</si>
  <si>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</si>
  <si>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</si>
  <si>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</si>
  <si>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</si>
  <si>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</si>
  <si>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</si>
  <si>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</si>
  <si>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</si>
  <si>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</si>
  <si>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</si>
  <si>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</si>
  <si>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</si>
  <si>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</si>
  <si>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</si>
  <si>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</si>
  <si>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</si>
  <si>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</si>
  <si>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</si>
  <si>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</si>
  <si>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</si>
  <si>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</si>
  <si>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</si>
  <si>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</si>
  <si>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</si>
  <si>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</si>
  <si>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</si>
  <si>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</si>
  <si>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</si>
  <si>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</si>
  <si>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</si>
  <si>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</si>
  <si>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</si>
  <si>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</si>
  <si>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</si>
  <si>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</si>
  <si>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</si>
  <si>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</si>
  <si>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</si>
  <si>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</si>
  <si>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</si>
  <si>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</si>
  <si>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</si>
  <si>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</si>
  <si>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</si>
  <si>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</si>
  <si>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</si>
  <si>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</si>
  <si>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</si>
  <si>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</si>
  <si>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</si>
  <si>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</si>
  <si>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</si>
  <si>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</si>
  <si>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</si>
  <si>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</si>
  <si>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</si>
  <si>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</si>
  <si>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</si>
  <si>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</si>
  <si>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</si>
  <si>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</si>
  <si>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</si>
  <si>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</si>
  <si>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</si>
  <si>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</si>
  <si>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</si>
  <si>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</si>
  <si>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</si>
  <si>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</si>
  <si>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</si>
  <si>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</si>
  <si>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</si>
  <si>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</si>
  <si>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</si>
  <si>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</si>
  <si>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</si>
  <si>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</si>
  <si>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</si>
  <si>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</si>
  <si>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</si>
  <si>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</si>
  <si>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</si>
  <si>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</si>
  <si>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</si>
  <si>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</si>
  <si>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</si>
  <si>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</si>
  <si>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</si>
  <si>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</si>
  <si>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</si>
  <si>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</si>
  <si>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</si>
  <si>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</si>
  <si>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</si>
  <si>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</si>
  <si>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</si>
  <si>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</si>
  <si>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</si>
  <si>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</si>
  <si>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</si>
  <si>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</si>
  <si>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</si>
  <si>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</si>
  <si>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</si>
  <si>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</si>
  <si>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</si>
  <si>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</si>
  <si>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</si>
  <si>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</si>
  <si>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</si>
  <si>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</si>
  <si>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</si>
  <si>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</si>
  <si>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</si>
  <si>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</si>
  <si>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</si>
  <si>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</si>
  <si>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</si>
  <si>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</si>
  <si>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</si>
  <si>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</si>
  <si>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</si>
  <si>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</si>
  <si>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</si>
  <si>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</si>
  <si>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</si>
  <si>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</si>
  <si>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</si>
  <si>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Dirección General de Egresos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</si>
  <si>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</si>
  <si>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</si>
  <si>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</si>
  <si>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</si>
  <si>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</si>
  <si>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</si>
  <si>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</si>
  <si>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</si>
  <si>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</si>
  <si>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</si>
  <si>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</si>
  <si>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</si>
  <si>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</si>
  <si>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</si>
  <si>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</si>
  <si>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</si>
  <si>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</si>
  <si>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</si>
  <si>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</si>
  <si>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</si>
  <si>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</si>
  <si>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</si>
  <si>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</si>
  <si>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</si>
  <si>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</si>
  <si>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</si>
  <si>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</si>
  <si>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</si>
  <si>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</si>
  <si>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</si>
  <si>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</si>
  <si>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</si>
  <si>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</si>
  <si>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</si>
  <si>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</si>
  <si>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</si>
  <si>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</si>
  <si>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</si>
  <si>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</si>
  <si>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</si>
  <si>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</si>
  <si>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</si>
  <si>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</si>
  <si>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</si>
  <si>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</si>
  <si>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</si>
  <si>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</si>
  <si>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</si>
  <si>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</si>
  <si>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</si>
  <si>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</si>
  <si>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</si>
  <si>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</si>
  <si>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</si>
  <si>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</si>
  <si>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</si>
  <si>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</si>
  <si>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</si>
  <si>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</si>
  <si>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</si>
  <si>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</si>
  <si>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</si>
  <si>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</si>
  <si>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</si>
  <si>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</si>
  <si>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</si>
  <si>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</si>
  <si>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</si>
  <si>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</si>
  <si>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</si>
  <si>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</si>
  <si>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</si>
  <si>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</si>
  <si>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</si>
  <si>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</si>
  <si>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</si>
  <si>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</si>
  <si>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</si>
  <si>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</si>
  <si>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</si>
  <si>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</si>
  <si>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</si>
  <si>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</si>
  <si>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</si>
  <si>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</si>
  <si>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</si>
  <si>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</si>
  <si>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</si>
  <si>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</si>
  <si>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</si>
  <si>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</si>
  <si>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</si>
  <si>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</si>
  <si>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</si>
  <si>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</si>
  <si>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</si>
  <si>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</si>
  <si>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</si>
  <si>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</si>
  <si>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</si>
  <si>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theme="1"/>
        <rFont val="Calibri"/>
        <family val="2"/>
      </rPr>
      <t xml:space="preserve">Año del Ejercicio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</si>
  <si>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</si>
  <si>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</si>
  <si>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</si>
  <si>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</si>
  <si>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</si>
  <si>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</si>
  <si>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</si>
  <si>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</si>
  <si>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</si>
  <si>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</si>
  <si>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</si>
  <si>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</si>
  <si>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</si>
  <si>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</si>
  <si>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</si>
  <si>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</si>
  <si>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</si>
  <si>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</si>
  <si>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</si>
  <si>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</si>
  <si>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</si>
  <si>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</si>
  <si>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</si>
  <si>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</si>
  <si>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3. Total del Resultado de Egresos (3=1+2)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</si>
  <si>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</si>
  <si>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</si>
  <si>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</si>
  <si>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</si>
  <si>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</si>
  <si>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</si>
  <si>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</si>
  <si>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</si>
  <si>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</si>
  <si>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</si>
  <si>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</si>
  <si>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</si>
  <si>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</si>
  <si>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</si>
  <si>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</si>
  <si>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</si>
  <si>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</si>
  <si>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</si>
  <si>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</si>
  <si>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</si>
  <si>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</si>
  <si>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</si>
  <si>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</si>
  <si>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</si>
  <si>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</si>
  <si>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</si>
  <si>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</si>
  <si>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</si>
  <si>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</si>
  <si>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</si>
  <si>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</si>
  <si>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</si>
  <si>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</si>
  <si>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</si>
  <si>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</si>
  <si>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</si>
  <si>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</si>
  <si>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</si>
  <si>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</si>
  <si>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</si>
  <si>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</si>
  <si>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</si>
  <si>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</si>
  <si>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</si>
  <si>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</si>
  <si>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</si>
  <si>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</si>
  <si>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</si>
  <si>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</si>
  <si>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iniciativa de ley) (c)</t>
  </si>
  <si>
    <t>Año del Ejercicio 
Vigente 2 (d)</t>
  </si>
  <si>
    <t>2025 (d)</t>
  </si>
  <si>
    <t>31 de diciembre de 2024 (e)</t>
  </si>
  <si>
    <t>Saldo al 31 de diciembre de 2024 (d)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</si>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</sst>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0CECE"/>
      <name val="Calibri"/>
      <family val="2"/>
    </font>
    <font>
      <sz val="11"/>
      <color rgb="FFD0CECE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8"/>
  </cellStyleXfs>
  <cellXfs count="128">
    <xf numFmtId="0" fontId="0" fillId="0" borderId="0" xfId="0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0" xfId="0" applyNumberFormat="1" applyFont="1"/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4" fontId="5" fillId="0" borderId="16" xfId="0" applyNumberFormat="1" applyFont="1" applyBorder="1"/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4" fontId="5" fillId="0" borderId="17" xfId="0" applyNumberFormat="1" applyFont="1" applyBorder="1"/>
    <xf numFmtId="4" fontId="5" fillId="2" borderId="20" xfId="0" applyNumberFormat="1" applyFont="1" applyFill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8" xfId="0" applyFont="1" applyBorder="1"/>
    <xf numFmtId="0" fontId="5" fillId="2" borderId="2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16" fontId="5" fillId="0" borderId="17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4" fontId="4" fillId="0" borderId="17" xfId="0" applyNumberFormat="1" applyFont="1" applyBorder="1"/>
    <xf numFmtId="4" fontId="7" fillId="2" borderId="20" xfId="0" applyNumberFormat="1" applyFont="1" applyFill="1" applyBorder="1"/>
    <xf numFmtId="4" fontId="8" fillId="2" borderId="20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" fontId="5" fillId="0" borderId="18" xfId="0" applyNumberFormat="1" applyFont="1" applyBorder="1"/>
    <xf numFmtId="0" fontId="4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8" fillId="2" borderId="20" xfId="0" applyNumberFormat="1" applyFont="1" applyFill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3" borderId="23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/>
    </xf>
    <xf numFmtId="4" fontId="4" fillId="0" borderId="2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3" fontId="5" fillId="0" borderId="17" xfId="0" applyNumberFormat="1" applyFont="1" applyBorder="1" applyAlignment="1">
      <alignment vertical="center"/>
    </xf>
    <xf numFmtId="10" fontId="5" fillId="0" borderId="17" xfId="0" applyNumberFormat="1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" fontId="14" fillId="0" borderId="22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17" xfId="1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43" fontId="4" fillId="0" borderId="17" xfId="1" applyFont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right" vertical="top"/>
    </xf>
    <xf numFmtId="4" fontId="1" fillId="0" borderId="17" xfId="0" applyNumberFormat="1" applyFont="1" applyBorder="1" applyAlignment="1">
      <alignment horizontal="right" vertical="top"/>
    </xf>
    <xf numFmtId="4" fontId="17" fillId="0" borderId="22" xfId="0" applyNumberFormat="1" applyFont="1" applyBorder="1"/>
    <xf numFmtId="4" fontId="1" fillId="0" borderId="22" xfId="0" applyNumberFormat="1" applyFont="1" applyBorder="1"/>
    <xf numFmtId="165" fontId="17" fillId="0" borderId="22" xfId="0" applyNumberFormat="1" applyFont="1" applyBorder="1"/>
    <xf numFmtId="164" fontId="1" fillId="0" borderId="22" xfId="0" applyNumberFormat="1" applyFont="1" applyBorder="1"/>
    <xf numFmtId="4" fontId="0" fillId="0" borderId="0" xfId="0" applyNumberFormat="1"/>
    <xf numFmtId="4" fontId="5" fillId="0" borderId="8" xfId="0" applyNumberFormat="1" applyFont="1" applyBorder="1"/>
    <xf numFmtId="43" fontId="0" fillId="0" borderId="0" xfId="1" applyFont="1"/>
    <xf numFmtId="43" fontId="5" fillId="0" borderId="8" xfId="1" applyFont="1" applyFill="1" applyBorder="1"/>
    <xf numFmtId="43" fontId="0" fillId="0" borderId="0" xfId="0" applyNumberFormat="1"/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13" xfId="2" xr:uid="{90DC7868-5B82-4BE6-80B1-932B7A5D0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000"/>
  <sheetViews>
    <sheetView showGridLines="0" tabSelected="1" zoomScale="80" zoomScaleNormal="80" workbookViewId="0">
      <selection activeCell="A15" sqref="A15"/>
    </sheetView>
  </sheetViews>
  <sheetFormatPr baseColWidth="10" defaultColWidth="14.44140625" defaultRowHeight="15" customHeight="1" x14ac:dyDescent="0.3"/>
  <cols>
    <col min="1" max="1" width="96.44140625" customWidth="1"/>
    <col min="2" max="2" width="19" customWidth="1"/>
    <col min="3" max="3" width="19.33203125" customWidth="1"/>
    <col min="4" max="4" width="98.6640625" customWidth="1"/>
    <col min="5" max="5" width="18.33203125" customWidth="1"/>
    <col min="6" max="6" width="18" customWidth="1"/>
    <col min="7" max="7" width="11" customWidth="1"/>
    <col min="8" max="8" width="13.88671875" customWidth="1"/>
    <col min="9" max="26" width="11" customWidth="1"/>
  </cols>
  <sheetData>
    <row r="1" spans="1:6" ht="40.5" customHeight="1" x14ac:dyDescent="0.3">
      <c r="A1" s="101" t="s">
        <v>0</v>
      </c>
      <c r="B1" s="102"/>
      <c r="C1" s="102"/>
      <c r="D1" s="102"/>
      <c r="E1" s="102"/>
      <c r="F1" s="103"/>
    </row>
    <row r="2" spans="1:6" ht="15" customHeight="1" x14ac:dyDescent="0.3">
      <c r="A2" s="104" t="s">
        <v>1</v>
      </c>
      <c r="B2" s="105"/>
      <c r="C2" s="105"/>
      <c r="D2" s="105"/>
      <c r="E2" s="105"/>
      <c r="F2" s="106"/>
    </row>
    <row r="3" spans="1:6" ht="15" customHeight="1" x14ac:dyDescent="0.3">
      <c r="A3" s="107" t="s">
        <v>2</v>
      </c>
      <c r="B3" s="108"/>
      <c r="C3" s="108"/>
      <c r="D3" s="108"/>
      <c r="E3" s="108"/>
      <c r="F3" s="109"/>
    </row>
    <row r="4" spans="1:6" ht="12.75" customHeight="1" x14ac:dyDescent="0.3">
      <c r="A4" s="107" t="s">
        <v>568</v>
      </c>
      <c r="B4" s="108"/>
      <c r="C4" s="108"/>
      <c r="D4" s="108"/>
      <c r="E4" s="108"/>
      <c r="F4" s="109"/>
    </row>
    <row r="5" spans="1:6" ht="12.75" customHeight="1" x14ac:dyDescent="0.3">
      <c r="A5" s="110" t="s">
        <v>3</v>
      </c>
      <c r="B5" s="111"/>
      <c r="C5" s="111"/>
      <c r="D5" s="111"/>
      <c r="E5" s="111"/>
      <c r="F5" s="112"/>
    </row>
    <row r="6" spans="1:6" ht="41.25" customHeight="1" x14ac:dyDescent="0.3">
      <c r="A6" s="1" t="s">
        <v>4</v>
      </c>
      <c r="B6" s="2" t="s">
        <v>565</v>
      </c>
      <c r="C6" s="3" t="s">
        <v>566</v>
      </c>
      <c r="D6" s="4" t="s">
        <v>5</v>
      </c>
      <c r="E6" s="2" t="s">
        <v>565</v>
      </c>
      <c r="F6" s="3" t="s">
        <v>566</v>
      </c>
    </row>
    <row r="7" spans="1:6" ht="12.75" customHeight="1" x14ac:dyDescent="0.3">
      <c r="A7" s="5" t="s">
        <v>6</v>
      </c>
      <c r="B7" s="6"/>
      <c r="C7" s="6"/>
      <c r="D7" s="5" t="s">
        <v>7</v>
      </c>
      <c r="E7" s="6"/>
      <c r="F7" s="6"/>
    </row>
    <row r="8" spans="1:6" ht="14.4" x14ac:dyDescent="0.3">
      <c r="A8" s="7" t="s">
        <v>8</v>
      </c>
      <c r="B8" s="8"/>
      <c r="C8" s="8"/>
      <c r="D8" s="7" t="s">
        <v>9</v>
      </c>
      <c r="E8" s="8"/>
      <c r="F8" s="8"/>
    </row>
    <row r="9" spans="1:6" ht="14.4" x14ac:dyDescent="0.3">
      <c r="A9" s="9" t="s">
        <v>10</v>
      </c>
      <c r="B9" s="10">
        <f t="shared" ref="B9" si="0">SUM(B10:B16)</f>
        <v>15780585.48</v>
      </c>
      <c r="C9" s="10">
        <f t="shared" ref="C9" si="1">SUM(C10:C16)</f>
        <v>16129465.369999999</v>
      </c>
      <c r="D9" s="9" t="s">
        <v>11</v>
      </c>
      <c r="E9" s="10">
        <f t="shared" ref="E9" si="2">SUM(E10:E18)</f>
        <v>3799686.8</v>
      </c>
      <c r="F9" s="10">
        <f t="shared" ref="F9" si="3">SUM(F10:F18)</f>
        <v>4563284.13</v>
      </c>
    </row>
    <row r="10" spans="1:6" ht="14.4" x14ac:dyDescent="0.3">
      <c r="A10" s="9" t="s">
        <v>12</v>
      </c>
      <c r="B10" s="10">
        <v>0</v>
      </c>
      <c r="C10" s="10">
        <v>0</v>
      </c>
      <c r="D10" s="9" t="s">
        <v>13</v>
      </c>
      <c r="E10" s="10">
        <v>0</v>
      </c>
      <c r="F10" s="10">
        <v>277052.23</v>
      </c>
    </row>
    <row r="11" spans="1:6" ht="14.4" x14ac:dyDescent="0.3">
      <c r="A11" s="9" t="s">
        <v>14</v>
      </c>
      <c r="B11" s="10">
        <v>15780585.48</v>
      </c>
      <c r="C11" s="10">
        <v>16129465.369999999</v>
      </c>
      <c r="D11" s="9" t="s">
        <v>15</v>
      </c>
      <c r="E11" s="10">
        <v>1707702.01</v>
      </c>
      <c r="F11" s="10">
        <v>2748880.2</v>
      </c>
    </row>
    <row r="12" spans="1:6" ht="14.4" x14ac:dyDescent="0.3">
      <c r="A12" s="9" t="s">
        <v>16</v>
      </c>
      <c r="B12" s="10">
        <v>0</v>
      </c>
      <c r="C12" s="10">
        <v>0</v>
      </c>
      <c r="D12" s="9" t="s">
        <v>17</v>
      </c>
      <c r="E12" s="10">
        <v>0</v>
      </c>
      <c r="F12" s="10">
        <v>0</v>
      </c>
    </row>
    <row r="13" spans="1:6" ht="14.4" x14ac:dyDescent="0.3">
      <c r="A13" s="9" t="s">
        <v>18</v>
      </c>
      <c r="B13" s="10">
        <v>0</v>
      </c>
      <c r="C13" s="10">
        <v>0</v>
      </c>
      <c r="D13" s="9" t="s">
        <v>19</v>
      </c>
      <c r="E13" s="10">
        <v>0</v>
      </c>
      <c r="F13" s="10">
        <v>0</v>
      </c>
    </row>
    <row r="14" spans="1:6" ht="14.4" x14ac:dyDescent="0.3">
      <c r="A14" s="9" t="s">
        <v>20</v>
      </c>
      <c r="B14" s="10">
        <v>0</v>
      </c>
      <c r="C14" s="10">
        <v>0</v>
      </c>
      <c r="D14" s="9" t="s">
        <v>21</v>
      </c>
      <c r="E14" s="10">
        <v>0</v>
      </c>
      <c r="F14" s="10">
        <v>0</v>
      </c>
    </row>
    <row r="15" spans="1:6" ht="14.4" x14ac:dyDescent="0.3">
      <c r="A15" s="9" t="s">
        <v>22</v>
      </c>
      <c r="B15" s="10">
        <v>0</v>
      </c>
      <c r="C15" s="10">
        <v>0</v>
      </c>
      <c r="D15" s="9" t="s">
        <v>23</v>
      </c>
      <c r="E15" s="10">
        <v>0</v>
      </c>
      <c r="F15" s="10">
        <v>0</v>
      </c>
    </row>
    <row r="16" spans="1:6" ht="14.4" x14ac:dyDescent="0.3">
      <c r="A16" s="9" t="s">
        <v>24</v>
      </c>
      <c r="B16" s="10">
        <v>0</v>
      </c>
      <c r="C16" s="10">
        <v>0</v>
      </c>
      <c r="D16" s="9" t="s">
        <v>25</v>
      </c>
      <c r="E16" s="10">
        <v>2091984.79</v>
      </c>
      <c r="F16" s="10">
        <v>1537351.7</v>
      </c>
    </row>
    <row r="17" spans="1:6" ht="14.4" x14ac:dyDescent="0.3">
      <c r="A17" s="9" t="s">
        <v>26</v>
      </c>
      <c r="B17" s="10">
        <f t="shared" ref="B17" si="4">SUM(B18:B24)</f>
        <v>21500</v>
      </c>
      <c r="C17" s="10">
        <f t="shared" ref="C17" si="5">SUM(C18:C24)</f>
        <v>7141.84</v>
      </c>
      <c r="D17" s="9" t="s">
        <v>27</v>
      </c>
      <c r="E17" s="10">
        <v>0</v>
      </c>
      <c r="F17" s="10">
        <v>0</v>
      </c>
    </row>
    <row r="18" spans="1:6" ht="14.4" x14ac:dyDescent="0.3">
      <c r="A18" s="9" t="s">
        <v>28</v>
      </c>
      <c r="B18" s="10">
        <v>0</v>
      </c>
      <c r="C18" s="10">
        <v>0</v>
      </c>
      <c r="D18" s="9" t="s">
        <v>29</v>
      </c>
      <c r="E18" s="10">
        <v>0</v>
      </c>
      <c r="F18" s="10">
        <v>0</v>
      </c>
    </row>
    <row r="19" spans="1:6" ht="14.4" x14ac:dyDescent="0.3">
      <c r="A19" s="9" t="s">
        <v>30</v>
      </c>
      <c r="B19" s="10">
        <v>0</v>
      </c>
      <c r="C19" s="10">
        <v>0</v>
      </c>
      <c r="D19" s="9" t="s">
        <v>31</v>
      </c>
      <c r="E19" s="10">
        <f t="shared" ref="E19" si="6">SUM(E20:E22)</f>
        <v>0</v>
      </c>
      <c r="F19" s="10">
        <f t="shared" ref="F19" si="7">SUM(F20:F22)</f>
        <v>0</v>
      </c>
    </row>
    <row r="20" spans="1:6" ht="14.4" x14ac:dyDescent="0.3">
      <c r="A20" s="9" t="s">
        <v>32</v>
      </c>
      <c r="B20" s="10">
        <v>21500</v>
      </c>
      <c r="C20" s="10">
        <v>7141.84</v>
      </c>
      <c r="D20" s="9" t="s">
        <v>33</v>
      </c>
      <c r="E20" s="10">
        <v>0</v>
      </c>
      <c r="F20" s="10">
        <v>0</v>
      </c>
    </row>
    <row r="21" spans="1:6" ht="15.75" customHeight="1" x14ac:dyDescent="0.3">
      <c r="A21" s="9" t="s">
        <v>34</v>
      </c>
      <c r="B21" s="10">
        <v>0</v>
      </c>
      <c r="C21" s="10">
        <v>0</v>
      </c>
      <c r="D21" s="9" t="s">
        <v>35</v>
      </c>
      <c r="E21" s="10">
        <v>0</v>
      </c>
      <c r="F21" s="10">
        <v>0</v>
      </c>
    </row>
    <row r="22" spans="1:6" ht="15.75" customHeight="1" x14ac:dyDescent="0.3">
      <c r="A22" s="9" t="s">
        <v>36</v>
      </c>
      <c r="B22" s="10">
        <v>0</v>
      </c>
      <c r="C22" s="10">
        <v>0</v>
      </c>
      <c r="D22" s="9" t="s">
        <v>37</v>
      </c>
      <c r="E22" s="10">
        <v>0</v>
      </c>
      <c r="F22" s="10">
        <v>0</v>
      </c>
    </row>
    <row r="23" spans="1:6" ht="15.75" customHeight="1" x14ac:dyDescent="0.3">
      <c r="A23" s="9" t="s">
        <v>38</v>
      </c>
      <c r="B23" s="10">
        <v>0</v>
      </c>
      <c r="C23" s="10">
        <v>0</v>
      </c>
      <c r="D23" s="9" t="s">
        <v>39</v>
      </c>
      <c r="E23" s="10">
        <f t="shared" ref="E23" si="8">E24+E25</f>
        <v>0</v>
      </c>
      <c r="F23" s="10">
        <f t="shared" ref="F23" si="9">F24+F25</f>
        <v>0</v>
      </c>
    </row>
    <row r="24" spans="1:6" ht="15.75" customHeight="1" x14ac:dyDescent="0.3">
      <c r="A24" s="9" t="s">
        <v>40</v>
      </c>
      <c r="B24" s="10">
        <v>0</v>
      </c>
      <c r="C24" s="10">
        <v>0</v>
      </c>
      <c r="D24" s="9" t="s">
        <v>41</v>
      </c>
      <c r="E24" s="10">
        <v>0</v>
      </c>
      <c r="F24" s="10">
        <v>0</v>
      </c>
    </row>
    <row r="25" spans="1:6" ht="15.75" customHeight="1" x14ac:dyDescent="0.3">
      <c r="A25" s="9" t="s">
        <v>42</v>
      </c>
      <c r="B25" s="10">
        <f t="shared" ref="B25" si="10">SUM(B26:B30)</f>
        <v>0</v>
      </c>
      <c r="C25" s="10">
        <f t="shared" ref="C25" si="11">SUM(C26:C30)</f>
        <v>0</v>
      </c>
      <c r="D25" s="9" t="s">
        <v>43</v>
      </c>
      <c r="E25" s="10">
        <v>0</v>
      </c>
      <c r="F25" s="10">
        <v>0</v>
      </c>
    </row>
    <row r="26" spans="1:6" ht="15.75" customHeight="1" x14ac:dyDescent="0.3">
      <c r="A26" s="9" t="s">
        <v>44</v>
      </c>
      <c r="B26" s="10">
        <v>0</v>
      </c>
      <c r="C26" s="10">
        <v>0</v>
      </c>
      <c r="D26" s="9" t="s">
        <v>45</v>
      </c>
      <c r="E26" s="10">
        <v>0</v>
      </c>
      <c r="F26" s="10">
        <v>0</v>
      </c>
    </row>
    <row r="27" spans="1:6" ht="15.75" customHeight="1" x14ac:dyDescent="0.3">
      <c r="A27" s="9" t="s">
        <v>46</v>
      </c>
      <c r="B27" s="10">
        <v>0</v>
      </c>
      <c r="C27" s="10">
        <v>0</v>
      </c>
      <c r="D27" s="9" t="s">
        <v>47</v>
      </c>
      <c r="E27" s="10">
        <f t="shared" ref="E27" si="12">SUM(E28:E30)</f>
        <v>0</v>
      </c>
      <c r="F27" s="10">
        <f t="shared" ref="F27" si="13">SUM(F28:F30)</f>
        <v>0</v>
      </c>
    </row>
    <row r="28" spans="1:6" ht="15.75" customHeight="1" x14ac:dyDescent="0.3">
      <c r="A28" s="9" t="s">
        <v>48</v>
      </c>
      <c r="B28" s="10">
        <v>0</v>
      </c>
      <c r="C28" s="10">
        <v>0</v>
      </c>
      <c r="D28" s="9" t="s">
        <v>49</v>
      </c>
      <c r="E28" s="10">
        <v>0</v>
      </c>
      <c r="F28" s="10">
        <v>0</v>
      </c>
    </row>
    <row r="29" spans="1:6" ht="15.75" customHeight="1" x14ac:dyDescent="0.3">
      <c r="A29" s="9" t="s">
        <v>50</v>
      </c>
      <c r="B29" s="10">
        <v>0</v>
      </c>
      <c r="C29" s="10">
        <v>0</v>
      </c>
      <c r="D29" s="9" t="s">
        <v>51</v>
      </c>
      <c r="E29" s="10">
        <v>0</v>
      </c>
      <c r="F29" s="10">
        <v>0</v>
      </c>
    </row>
    <row r="30" spans="1:6" ht="15.75" customHeight="1" x14ac:dyDescent="0.3">
      <c r="A30" s="9" t="s">
        <v>52</v>
      </c>
      <c r="B30" s="10">
        <v>0</v>
      </c>
      <c r="C30" s="10">
        <v>0</v>
      </c>
      <c r="D30" s="9" t="s">
        <v>53</v>
      </c>
      <c r="E30" s="10">
        <v>0</v>
      </c>
      <c r="F30" s="10">
        <v>0</v>
      </c>
    </row>
    <row r="31" spans="1:6" ht="15.75" customHeight="1" x14ac:dyDescent="0.3">
      <c r="A31" s="9" t="s">
        <v>54</v>
      </c>
      <c r="B31" s="10">
        <f t="shared" ref="B31" si="14">SUM(B32:B36)</f>
        <v>0</v>
      </c>
      <c r="C31" s="10">
        <f t="shared" ref="C31" si="15">SUM(C32:C36)</f>
        <v>0</v>
      </c>
      <c r="D31" s="9" t="s">
        <v>55</v>
      </c>
      <c r="E31" s="10">
        <f t="shared" ref="E31" si="16">SUM(E32:E37)</f>
        <v>0</v>
      </c>
      <c r="F31" s="10">
        <f t="shared" ref="F31" si="17">SUM(F32:F37)</f>
        <v>0</v>
      </c>
    </row>
    <row r="32" spans="1:6" ht="15.75" customHeight="1" x14ac:dyDescent="0.3">
      <c r="A32" s="9" t="s">
        <v>56</v>
      </c>
      <c r="B32" s="10">
        <v>0</v>
      </c>
      <c r="C32" s="10">
        <v>0</v>
      </c>
      <c r="D32" s="9" t="s">
        <v>57</v>
      </c>
      <c r="E32" s="10">
        <v>0</v>
      </c>
      <c r="F32" s="10">
        <v>0</v>
      </c>
    </row>
    <row r="33" spans="1:6" ht="14.25" customHeight="1" x14ac:dyDescent="0.3">
      <c r="A33" s="9" t="s">
        <v>58</v>
      </c>
      <c r="B33" s="10">
        <v>0</v>
      </c>
      <c r="C33" s="10">
        <v>0</v>
      </c>
      <c r="D33" s="9" t="s">
        <v>59</v>
      </c>
      <c r="E33" s="10">
        <v>0</v>
      </c>
      <c r="F33" s="10">
        <v>0</v>
      </c>
    </row>
    <row r="34" spans="1:6" ht="14.25" customHeight="1" x14ac:dyDescent="0.3">
      <c r="A34" s="9" t="s">
        <v>60</v>
      </c>
      <c r="B34" s="10">
        <v>0</v>
      </c>
      <c r="C34" s="10">
        <v>0</v>
      </c>
      <c r="D34" s="9" t="s">
        <v>61</v>
      </c>
      <c r="E34" s="10">
        <v>0</v>
      </c>
      <c r="F34" s="10">
        <v>0</v>
      </c>
    </row>
    <row r="35" spans="1:6" ht="14.25" customHeight="1" x14ac:dyDescent="0.3">
      <c r="A35" s="9" t="s">
        <v>62</v>
      </c>
      <c r="B35" s="10">
        <v>0</v>
      </c>
      <c r="C35" s="10">
        <v>0</v>
      </c>
      <c r="D35" s="9" t="s">
        <v>63</v>
      </c>
      <c r="E35" s="10">
        <v>0</v>
      </c>
      <c r="F35" s="10">
        <v>0</v>
      </c>
    </row>
    <row r="36" spans="1:6" ht="14.25" customHeight="1" x14ac:dyDescent="0.3">
      <c r="A36" s="9" t="s">
        <v>64</v>
      </c>
      <c r="B36" s="10">
        <v>0</v>
      </c>
      <c r="C36" s="10">
        <v>0</v>
      </c>
      <c r="D36" s="9" t="s">
        <v>65</v>
      </c>
      <c r="E36" s="10">
        <v>0</v>
      </c>
      <c r="F36" s="10">
        <v>0</v>
      </c>
    </row>
    <row r="37" spans="1:6" ht="14.25" customHeight="1" x14ac:dyDescent="0.3">
      <c r="A37" s="9" t="s">
        <v>66</v>
      </c>
      <c r="B37" s="10">
        <v>0</v>
      </c>
      <c r="C37" s="10">
        <v>0</v>
      </c>
      <c r="D37" s="9" t="s">
        <v>67</v>
      </c>
      <c r="E37" s="10">
        <v>0</v>
      </c>
      <c r="F37" s="10">
        <v>0</v>
      </c>
    </row>
    <row r="38" spans="1:6" ht="15.75" customHeight="1" x14ac:dyDescent="0.3">
      <c r="A38" s="9" t="s">
        <v>68</v>
      </c>
      <c r="B38" s="10">
        <f t="shared" ref="B38" si="18">SUM(B39:B40)</f>
        <v>0</v>
      </c>
      <c r="C38" s="10">
        <f t="shared" ref="C38" si="19">SUM(C39:C40)</f>
        <v>0</v>
      </c>
      <c r="D38" s="9" t="s">
        <v>69</v>
      </c>
      <c r="E38" s="10">
        <f t="shared" ref="E38" si="20">SUM(E39:E41)</f>
        <v>0</v>
      </c>
      <c r="F38" s="10">
        <f t="shared" ref="F38" si="21">SUM(F39:F41)</f>
        <v>0</v>
      </c>
    </row>
    <row r="39" spans="1:6" ht="15.75" customHeight="1" x14ac:dyDescent="0.3">
      <c r="A39" s="9" t="s">
        <v>70</v>
      </c>
      <c r="B39" s="10">
        <v>0</v>
      </c>
      <c r="C39" s="10">
        <v>0</v>
      </c>
      <c r="D39" s="9" t="s">
        <v>71</v>
      </c>
      <c r="E39" s="10">
        <v>0</v>
      </c>
      <c r="F39" s="10">
        <v>0</v>
      </c>
    </row>
    <row r="40" spans="1:6" ht="15.75" customHeight="1" x14ac:dyDescent="0.3">
      <c r="A40" s="9" t="s">
        <v>72</v>
      </c>
      <c r="B40" s="10">
        <v>0</v>
      </c>
      <c r="C40" s="10">
        <v>0</v>
      </c>
      <c r="D40" s="9" t="s">
        <v>73</v>
      </c>
      <c r="E40" s="10">
        <v>0</v>
      </c>
      <c r="F40" s="10">
        <v>0</v>
      </c>
    </row>
    <row r="41" spans="1:6" ht="15.75" customHeight="1" x14ac:dyDescent="0.3">
      <c r="A41" s="9" t="s">
        <v>74</v>
      </c>
      <c r="B41" s="10">
        <f t="shared" ref="B41" si="22">SUM(B42:B45)</f>
        <v>0</v>
      </c>
      <c r="C41" s="10">
        <f t="shared" ref="C41" si="23">SUM(C42:C45)</f>
        <v>0</v>
      </c>
      <c r="D41" s="9" t="s">
        <v>75</v>
      </c>
      <c r="E41" s="10">
        <v>0</v>
      </c>
      <c r="F41" s="10">
        <v>0</v>
      </c>
    </row>
    <row r="42" spans="1:6" ht="15.75" customHeight="1" x14ac:dyDescent="0.3">
      <c r="A42" s="9" t="s">
        <v>76</v>
      </c>
      <c r="B42" s="10">
        <v>0</v>
      </c>
      <c r="C42" s="10">
        <v>0</v>
      </c>
      <c r="D42" s="9" t="s">
        <v>77</v>
      </c>
      <c r="E42" s="10">
        <f t="shared" ref="E42" si="24">SUM(E43:E45)</f>
        <v>0</v>
      </c>
      <c r="F42" s="10">
        <f t="shared" ref="F42" si="25">SUM(F43:F45)</f>
        <v>0</v>
      </c>
    </row>
    <row r="43" spans="1:6" ht="15.75" customHeight="1" x14ac:dyDescent="0.3">
      <c r="A43" s="9" t="s">
        <v>78</v>
      </c>
      <c r="B43" s="10">
        <v>0</v>
      </c>
      <c r="C43" s="10">
        <v>0</v>
      </c>
      <c r="D43" s="9" t="s">
        <v>79</v>
      </c>
      <c r="E43" s="10">
        <v>0</v>
      </c>
      <c r="F43" s="10">
        <v>0</v>
      </c>
    </row>
    <row r="44" spans="1:6" ht="15.75" customHeight="1" x14ac:dyDescent="0.3">
      <c r="A44" s="9" t="s">
        <v>80</v>
      </c>
      <c r="B44" s="10">
        <v>0</v>
      </c>
      <c r="C44" s="10">
        <v>0</v>
      </c>
      <c r="D44" s="9" t="s">
        <v>81</v>
      </c>
      <c r="E44" s="10">
        <v>0</v>
      </c>
      <c r="F44" s="10">
        <v>0</v>
      </c>
    </row>
    <row r="45" spans="1:6" ht="15.75" customHeight="1" x14ac:dyDescent="0.3">
      <c r="A45" s="9" t="s">
        <v>82</v>
      </c>
      <c r="B45" s="10">
        <v>0</v>
      </c>
      <c r="C45" s="10">
        <v>0</v>
      </c>
      <c r="D45" s="9" t="s">
        <v>83</v>
      </c>
      <c r="E45" s="10">
        <v>0</v>
      </c>
      <c r="F45" s="10">
        <v>0</v>
      </c>
    </row>
    <row r="46" spans="1:6" ht="15.75" customHeight="1" x14ac:dyDescent="0.3">
      <c r="A46" s="8"/>
      <c r="B46" s="10"/>
      <c r="C46" s="10"/>
      <c r="D46" s="8"/>
      <c r="E46" s="10"/>
      <c r="F46" s="10"/>
    </row>
    <row r="47" spans="1:6" ht="15.75" customHeight="1" x14ac:dyDescent="0.3">
      <c r="A47" s="7" t="s">
        <v>84</v>
      </c>
      <c r="B47" s="11">
        <f t="shared" ref="B47:C47" si="26">B9+B17+B25+B31+B37+B38+B41</f>
        <v>15802085.48</v>
      </c>
      <c r="C47" s="11">
        <f t="shared" si="26"/>
        <v>16136607.209999999</v>
      </c>
      <c r="D47" s="7" t="s">
        <v>85</v>
      </c>
      <c r="E47" s="11">
        <f t="shared" ref="E47:F47" si="27">E9+E19+E23+E26+E27+E31+E38+E42</f>
        <v>3799686.8</v>
      </c>
      <c r="F47" s="11">
        <f t="shared" si="27"/>
        <v>4563284.13</v>
      </c>
    </row>
    <row r="48" spans="1:6" ht="15.75" customHeight="1" x14ac:dyDescent="0.3">
      <c r="A48" s="8"/>
      <c r="B48" s="10"/>
      <c r="C48" s="10"/>
      <c r="D48" s="8"/>
      <c r="E48" s="10"/>
      <c r="F48" s="10"/>
    </row>
    <row r="49" spans="1:8" ht="15.75" customHeight="1" x14ac:dyDescent="0.3">
      <c r="A49" s="7" t="s">
        <v>86</v>
      </c>
      <c r="B49" s="10"/>
      <c r="C49" s="10"/>
      <c r="D49" s="7" t="s">
        <v>87</v>
      </c>
      <c r="E49" s="10"/>
      <c r="F49" s="10"/>
    </row>
    <row r="50" spans="1:8" ht="15.75" customHeight="1" x14ac:dyDescent="0.3">
      <c r="A50" s="9" t="s">
        <v>88</v>
      </c>
      <c r="B50" s="10">
        <v>0</v>
      </c>
      <c r="C50" s="10">
        <v>0</v>
      </c>
      <c r="D50" s="9" t="s">
        <v>89</v>
      </c>
      <c r="E50" s="10">
        <v>0</v>
      </c>
      <c r="F50" s="10">
        <v>0</v>
      </c>
    </row>
    <row r="51" spans="1:8" ht="15.75" customHeight="1" x14ac:dyDescent="0.3">
      <c r="A51" s="9" t="s">
        <v>90</v>
      </c>
      <c r="B51" s="10">
        <v>29402</v>
      </c>
      <c r="C51" s="10">
        <v>29402</v>
      </c>
      <c r="D51" s="9" t="s">
        <v>91</v>
      </c>
      <c r="E51" s="10">
        <v>0</v>
      </c>
      <c r="F51" s="10">
        <v>0</v>
      </c>
    </row>
    <row r="52" spans="1:8" ht="15.75" customHeight="1" x14ac:dyDescent="0.3">
      <c r="A52" s="9" t="s">
        <v>92</v>
      </c>
      <c r="B52" s="10">
        <v>24764626.140000001</v>
      </c>
      <c r="C52" s="10">
        <v>24764626.140000001</v>
      </c>
      <c r="D52" s="9" t="s">
        <v>93</v>
      </c>
      <c r="E52" s="10">
        <v>0</v>
      </c>
      <c r="F52" s="10">
        <v>0</v>
      </c>
      <c r="H52" s="12"/>
    </row>
    <row r="53" spans="1:8" ht="15.75" customHeight="1" x14ac:dyDescent="0.3">
      <c r="A53" s="9" t="s">
        <v>94</v>
      </c>
      <c r="B53" s="10">
        <v>12184282.390000001</v>
      </c>
      <c r="C53" s="10">
        <v>10662468.25</v>
      </c>
      <c r="D53" s="9" t="s">
        <v>95</v>
      </c>
      <c r="E53" s="10">
        <v>0</v>
      </c>
      <c r="F53" s="10">
        <v>0</v>
      </c>
      <c r="H53" s="12"/>
    </row>
    <row r="54" spans="1:8" ht="15.75" customHeight="1" x14ac:dyDescent="0.3">
      <c r="A54" s="9" t="s">
        <v>96</v>
      </c>
      <c r="B54" s="10">
        <v>432420.96</v>
      </c>
      <c r="C54" s="10">
        <v>432420.96</v>
      </c>
      <c r="D54" s="9" t="s">
        <v>97</v>
      </c>
      <c r="E54" s="10">
        <v>0</v>
      </c>
      <c r="F54" s="10">
        <v>0</v>
      </c>
      <c r="H54" s="12"/>
    </row>
    <row r="55" spans="1:8" ht="15.75" customHeight="1" x14ac:dyDescent="0.3">
      <c r="A55" s="9" t="s">
        <v>98</v>
      </c>
      <c r="B55" s="10">
        <v>-13717870.619999999</v>
      </c>
      <c r="C55" s="10">
        <v>-11675716.41</v>
      </c>
      <c r="D55" s="13" t="s">
        <v>99</v>
      </c>
      <c r="E55" s="10">
        <v>0</v>
      </c>
      <c r="F55" s="10">
        <v>0</v>
      </c>
      <c r="H55" s="12"/>
    </row>
    <row r="56" spans="1:8" ht="15.75" customHeight="1" x14ac:dyDescent="0.3">
      <c r="A56" s="9" t="s">
        <v>100</v>
      </c>
      <c r="B56" s="10">
        <v>0</v>
      </c>
      <c r="C56" s="10">
        <v>0</v>
      </c>
      <c r="D56" s="8"/>
      <c r="E56" s="10"/>
      <c r="F56" s="10"/>
    </row>
    <row r="57" spans="1:8" ht="15.75" customHeight="1" x14ac:dyDescent="0.3">
      <c r="A57" s="9" t="s">
        <v>101</v>
      </c>
      <c r="B57" s="10">
        <v>0</v>
      </c>
      <c r="C57" s="10">
        <v>0</v>
      </c>
      <c r="D57" s="7" t="s">
        <v>102</v>
      </c>
      <c r="E57" s="11">
        <f t="shared" ref="E57:F57" si="28">SUM(E50:E55)</f>
        <v>0</v>
      </c>
      <c r="F57" s="11">
        <f t="shared" si="28"/>
        <v>0</v>
      </c>
    </row>
    <row r="58" spans="1:8" ht="15.75" customHeight="1" x14ac:dyDescent="0.3">
      <c r="A58" s="9" t="s">
        <v>103</v>
      </c>
      <c r="B58" s="10">
        <v>0</v>
      </c>
      <c r="C58" s="10">
        <v>0</v>
      </c>
      <c r="D58" s="8"/>
      <c r="E58" s="10"/>
      <c r="F58" s="10"/>
    </row>
    <row r="59" spans="1:8" ht="15.75" customHeight="1" x14ac:dyDescent="0.3">
      <c r="A59" s="8"/>
      <c r="B59" s="10"/>
      <c r="C59" s="10"/>
      <c r="D59" s="7" t="s">
        <v>104</v>
      </c>
      <c r="E59" s="11">
        <f t="shared" ref="E59:F59" si="29">E47+E57</f>
        <v>3799686.8</v>
      </c>
      <c r="F59" s="11">
        <f t="shared" si="29"/>
        <v>4563284.13</v>
      </c>
    </row>
    <row r="60" spans="1:8" ht="15.75" customHeight="1" x14ac:dyDescent="0.3">
      <c r="A60" s="7" t="s">
        <v>105</v>
      </c>
      <c r="B60" s="11">
        <f t="shared" ref="B60:C60" si="30">SUM(B50:B58)</f>
        <v>23692860.870000005</v>
      </c>
      <c r="C60" s="11">
        <f t="shared" si="30"/>
        <v>24213200.940000001</v>
      </c>
      <c r="D60" s="8"/>
      <c r="E60" s="10"/>
      <c r="F60" s="10"/>
    </row>
    <row r="61" spans="1:8" ht="15.75" customHeight="1" x14ac:dyDescent="0.3">
      <c r="A61" s="8"/>
      <c r="B61" s="10"/>
      <c r="C61" s="10"/>
      <c r="D61" s="14" t="s">
        <v>106</v>
      </c>
      <c r="E61" s="10"/>
      <c r="F61" s="10"/>
    </row>
    <row r="62" spans="1:8" ht="15.75" customHeight="1" x14ac:dyDescent="0.3">
      <c r="A62" s="7" t="s">
        <v>107</v>
      </c>
      <c r="B62" s="11">
        <f t="shared" ref="B62:C62" si="31">SUM(B47+B60)</f>
        <v>39494946.350000009</v>
      </c>
      <c r="C62" s="11">
        <f t="shared" si="31"/>
        <v>40349808.149999999</v>
      </c>
      <c r="D62" s="8"/>
      <c r="E62" s="10"/>
      <c r="F62" s="10"/>
    </row>
    <row r="63" spans="1:8" ht="15.75" customHeight="1" x14ac:dyDescent="0.3">
      <c r="A63" s="8"/>
      <c r="B63" s="8"/>
      <c r="C63" s="8"/>
      <c r="D63" s="9" t="s">
        <v>108</v>
      </c>
      <c r="E63" s="10">
        <f t="shared" ref="E63" si="32">SUM(E64:E66)</f>
        <v>26084080.260000002</v>
      </c>
      <c r="F63" s="10">
        <f t="shared" ref="F63" si="33">SUM(F64:F66)</f>
        <v>26084080.260000002</v>
      </c>
    </row>
    <row r="64" spans="1:8" ht="15.75" customHeight="1" x14ac:dyDescent="0.3">
      <c r="A64" s="8"/>
      <c r="B64" s="8"/>
      <c r="C64" s="8"/>
      <c r="D64" s="9" t="s">
        <v>109</v>
      </c>
      <c r="E64" s="10">
        <v>1242756.1200000001</v>
      </c>
      <c r="F64" s="10">
        <v>1242756.1200000001</v>
      </c>
    </row>
    <row r="65" spans="1:6" ht="15.75" customHeight="1" x14ac:dyDescent="0.3">
      <c r="A65" s="8"/>
      <c r="B65" s="8"/>
      <c r="C65" s="8"/>
      <c r="D65" s="13" t="s">
        <v>110</v>
      </c>
      <c r="E65" s="10">
        <v>24841324.140000001</v>
      </c>
      <c r="F65" s="10">
        <v>24841324.140000001</v>
      </c>
    </row>
    <row r="66" spans="1:6" ht="15.75" customHeight="1" x14ac:dyDescent="0.3">
      <c r="A66" s="8"/>
      <c r="B66" s="8"/>
      <c r="C66" s="8"/>
      <c r="D66" s="9" t="s">
        <v>111</v>
      </c>
      <c r="E66" s="10">
        <v>0</v>
      </c>
      <c r="F66" s="10">
        <v>0</v>
      </c>
    </row>
    <row r="67" spans="1:6" ht="15.75" customHeight="1" x14ac:dyDescent="0.3">
      <c r="A67" s="8"/>
      <c r="B67" s="8"/>
      <c r="C67" s="8"/>
      <c r="D67" s="8"/>
      <c r="E67" s="10"/>
      <c r="F67" s="10"/>
    </row>
    <row r="68" spans="1:6" ht="15.75" customHeight="1" x14ac:dyDescent="0.3">
      <c r="A68" s="8"/>
      <c r="B68" s="8"/>
      <c r="C68" s="8"/>
      <c r="D68" s="9" t="s">
        <v>112</v>
      </c>
      <c r="E68" s="10">
        <f t="shared" ref="E68" si="34">SUM(E69:E73)</f>
        <v>9611179.2899999954</v>
      </c>
      <c r="F68" s="10">
        <f t="shared" ref="F68" si="35">SUM(F69:F73)</f>
        <v>9702443.7499999963</v>
      </c>
    </row>
    <row r="69" spans="1:6" ht="15.75" customHeight="1" x14ac:dyDescent="0.3">
      <c r="A69" s="15"/>
      <c r="B69" s="8"/>
      <c r="C69" s="8"/>
      <c r="D69" s="9" t="s">
        <v>113</v>
      </c>
      <c r="E69" s="10">
        <v>10291695.239999995</v>
      </c>
      <c r="F69" s="10">
        <v>8178405.5199999958</v>
      </c>
    </row>
    <row r="70" spans="1:6" ht="15.75" customHeight="1" x14ac:dyDescent="0.3">
      <c r="A70" s="15"/>
      <c r="B70" s="8"/>
      <c r="C70" s="8"/>
      <c r="D70" s="9" t="s">
        <v>114</v>
      </c>
      <c r="E70" s="10">
        <v>1997760.5499999998</v>
      </c>
      <c r="F70" s="10">
        <v>4475501.43</v>
      </c>
    </row>
    <row r="71" spans="1:6" ht="15.75" customHeight="1" x14ac:dyDescent="0.3">
      <c r="A71" s="15"/>
      <c r="B71" s="8"/>
      <c r="C71" s="8"/>
      <c r="D71" s="9" t="s">
        <v>115</v>
      </c>
      <c r="E71" s="10">
        <v>0</v>
      </c>
      <c r="F71" s="10">
        <v>0</v>
      </c>
    </row>
    <row r="72" spans="1:6" ht="15.75" customHeight="1" x14ac:dyDescent="0.3">
      <c r="A72" s="15"/>
      <c r="B72" s="8"/>
      <c r="C72" s="8"/>
      <c r="D72" s="9" t="s">
        <v>116</v>
      </c>
      <c r="E72" s="10">
        <v>0</v>
      </c>
      <c r="F72" s="10">
        <v>0</v>
      </c>
    </row>
    <row r="73" spans="1:6" ht="15.75" customHeight="1" x14ac:dyDescent="0.3">
      <c r="A73" s="15"/>
      <c r="B73" s="8"/>
      <c r="C73" s="8"/>
      <c r="D73" s="9" t="s">
        <v>117</v>
      </c>
      <c r="E73" s="10">
        <v>-2678276.5</v>
      </c>
      <c r="F73" s="10">
        <v>-2951463.2</v>
      </c>
    </row>
    <row r="74" spans="1:6" ht="15.75" customHeight="1" x14ac:dyDescent="0.3">
      <c r="A74" s="15"/>
      <c r="B74" s="8"/>
      <c r="C74" s="8"/>
      <c r="D74" s="8"/>
      <c r="E74" s="10"/>
      <c r="F74" s="10"/>
    </row>
    <row r="75" spans="1:6" ht="15.75" customHeight="1" x14ac:dyDescent="0.3">
      <c r="A75" s="15"/>
      <c r="B75" s="8"/>
      <c r="C75" s="8"/>
      <c r="D75" s="9" t="s">
        <v>118</v>
      </c>
      <c r="E75" s="10">
        <f t="shared" ref="E75" si="36">E76+E77</f>
        <v>0</v>
      </c>
      <c r="F75" s="10">
        <f t="shared" ref="F75" si="37">F76+F77</f>
        <v>0</v>
      </c>
    </row>
    <row r="76" spans="1:6" ht="15.75" customHeight="1" x14ac:dyDescent="0.3">
      <c r="A76" s="15"/>
      <c r="B76" s="8"/>
      <c r="C76" s="8"/>
      <c r="D76" s="9" t="s">
        <v>119</v>
      </c>
      <c r="E76" s="10">
        <v>0</v>
      </c>
      <c r="F76" s="10">
        <v>0</v>
      </c>
    </row>
    <row r="77" spans="1:6" ht="15.75" customHeight="1" x14ac:dyDescent="0.3">
      <c r="A77" s="15"/>
      <c r="B77" s="8"/>
      <c r="C77" s="8"/>
      <c r="D77" s="9" t="s">
        <v>120</v>
      </c>
      <c r="E77" s="10">
        <v>0</v>
      </c>
      <c r="F77" s="10">
        <v>0</v>
      </c>
    </row>
    <row r="78" spans="1:6" ht="15.75" customHeight="1" x14ac:dyDescent="0.3">
      <c r="A78" s="15"/>
      <c r="B78" s="8"/>
      <c r="C78" s="8"/>
      <c r="D78" s="8"/>
      <c r="E78" s="10"/>
      <c r="F78" s="10"/>
    </row>
    <row r="79" spans="1:6" ht="15.75" customHeight="1" x14ac:dyDescent="0.3">
      <c r="A79" s="15"/>
      <c r="B79" s="8"/>
      <c r="C79" s="8"/>
      <c r="D79" s="7" t="s">
        <v>121</v>
      </c>
      <c r="E79" s="11">
        <f>E63+E68+E75</f>
        <v>35695259.549999997</v>
      </c>
      <c r="F79" s="11">
        <f t="shared" ref="F79" si="38">F63+F68+F75</f>
        <v>35786524.009999998</v>
      </c>
    </row>
    <row r="80" spans="1:6" ht="15.75" customHeight="1" x14ac:dyDescent="0.3">
      <c r="A80" s="15"/>
      <c r="B80" s="8"/>
      <c r="C80" s="8"/>
      <c r="D80" s="8"/>
      <c r="E80" s="10"/>
      <c r="F80" s="10"/>
    </row>
    <row r="81" spans="1:6" ht="15.75" customHeight="1" x14ac:dyDescent="0.3">
      <c r="A81" s="15"/>
      <c r="B81" s="8"/>
      <c r="C81" s="8"/>
      <c r="D81" s="7" t="s">
        <v>122</v>
      </c>
      <c r="E81" s="11">
        <f t="shared" ref="E81:F81" si="39">E59+E79</f>
        <v>39494946.349999994</v>
      </c>
      <c r="F81" s="11">
        <f t="shared" si="39"/>
        <v>40349808.140000001</v>
      </c>
    </row>
    <row r="82" spans="1:6" ht="15.75" customHeight="1" x14ac:dyDescent="0.3">
      <c r="A82" s="16"/>
      <c r="B82" s="17"/>
      <c r="C82" s="17"/>
      <c r="D82" s="17"/>
      <c r="E82" s="18"/>
      <c r="F82" s="18"/>
    </row>
    <row r="83" spans="1:6" ht="15.75" customHeight="1" x14ac:dyDescent="0.3"/>
    <row r="84" spans="1:6" ht="15.75" customHeight="1" x14ac:dyDescent="0.3"/>
    <row r="85" spans="1:6" ht="15.75" customHeight="1" x14ac:dyDescent="0.3"/>
    <row r="86" spans="1:6" ht="15.75" customHeight="1" x14ac:dyDescent="0.3"/>
    <row r="87" spans="1:6" ht="15.75" customHeight="1" x14ac:dyDescent="0.3"/>
    <row r="88" spans="1:6" ht="15.75" customHeight="1" x14ac:dyDescent="0.3"/>
    <row r="89" spans="1:6" ht="15.75" customHeight="1" x14ac:dyDescent="0.3"/>
    <row r="90" spans="1:6" ht="15.75" customHeight="1" x14ac:dyDescent="0.3"/>
    <row r="91" spans="1:6" ht="15.75" customHeight="1" x14ac:dyDescent="0.3"/>
    <row r="92" spans="1:6" ht="15.75" customHeight="1" x14ac:dyDescent="0.3"/>
    <row r="93" spans="1:6" ht="15.75" customHeight="1" x14ac:dyDescent="0.3"/>
    <row r="94" spans="1:6" ht="15.75" customHeight="1" x14ac:dyDescent="0.3"/>
    <row r="95" spans="1:6" ht="15.75" customHeight="1" x14ac:dyDescent="0.3"/>
    <row r="96" spans="1: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E50:F81 E47:F47 E9:F45 B9:C6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45" fitToHeight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999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54.5546875" customWidth="1"/>
    <col min="2" max="2" width="21" customWidth="1"/>
    <col min="3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 x14ac:dyDescent="0.3">
      <c r="A1" s="126" t="s">
        <v>452</v>
      </c>
      <c r="B1" s="114"/>
      <c r="C1" s="114"/>
      <c r="D1" s="114"/>
      <c r="E1" s="114"/>
      <c r="F1" s="114"/>
      <c r="G1" s="114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4.4" x14ac:dyDescent="0.3">
      <c r="A3" s="107" t="s">
        <v>453</v>
      </c>
      <c r="B3" s="108"/>
      <c r="C3" s="108"/>
      <c r="D3" s="108"/>
      <c r="E3" s="108"/>
      <c r="F3" s="108"/>
      <c r="G3" s="109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4.4" x14ac:dyDescent="0.3">
      <c r="A4" s="107" t="s">
        <v>3</v>
      </c>
      <c r="B4" s="108"/>
      <c r="C4" s="108"/>
      <c r="D4" s="108"/>
      <c r="E4" s="108"/>
      <c r="F4" s="108"/>
      <c r="G4" s="109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4.4" x14ac:dyDescent="0.3">
      <c r="A5" s="107" t="s">
        <v>454</v>
      </c>
      <c r="B5" s="108"/>
      <c r="C5" s="108"/>
      <c r="D5" s="108"/>
      <c r="E5" s="108"/>
      <c r="F5" s="108"/>
      <c r="G5" s="109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s="82" customFormat="1" ht="28.8" x14ac:dyDescent="0.3">
      <c r="A6" s="78" t="s">
        <v>455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8.8" x14ac:dyDescent="0.3">
      <c r="A7" s="70" t="s">
        <v>456</v>
      </c>
      <c r="B7" s="84">
        <f t="shared" ref="B7:G7" si="1">SUM(B8:B19)</f>
        <v>71302015.039999992</v>
      </c>
      <c r="C7" s="84">
        <f t="shared" si="1"/>
        <v>72728055.340799987</v>
      </c>
      <c r="D7" s="84">
        <f t="shared" si="1"/>
        <v>74182616.447615981</v>
      </c>
      <c r="E7" s="84">
        <f t="shared" si="1"/>
        <v>75666268.776568308</v>
      </c>
      <c r="F7" s="84">
        <f t="shared" si="1"/>
        <v>77179594.152099669</v>
      </c>
      <c r="G7" s="84">
        <f t="shared" si="1"/>
        <v>78723186.035141662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4.4" x14ac:dyDescent="0.3">
      <c r="A8" s="9" t="s">
        <v>238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4.4" x14ac:dyDescent="0.3">
      <c r="A9" s="9" t="s">
        <v>239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4.4" x14ac:dyDescent="0.3">
      <c r="A10" s="9" t="s">
        <v>240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4.4" x14ac:dyDescent="0.3">
      <c r="A11" s="9" t="s">
        <v>457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4.4" x14ac:dyDescent="0.3">
      <c r="A12" s="9" t="s">
        <v>242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4.4" x14ac:dyDescent="0.3">
      <c r="A13" s="9" t="s">
        <v>243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4.4" x14ac:dyDescent="0.3">
      <c r="A14" s="50" t="s">
        <v>458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4.4" x14ac:dyDescent="0.3">
      <c r="A15" s="50" t="s">
        <v>459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4.4" x14ac:dyDescent="0.3">
      <c r="A16" s="13" t="s">
        <v>460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4.4" x14ac:dyDescent="0.3">
      <c r="A17" s="9" t="s">
        <v>263</v>
      </c>
      <c r="B17" s="10">
        <f>+'Formato 5'!D34</f>
        <v>71302015.039999992</v>
      </c>
      <c r="C17" s="83">
        <f>+B17*1.02</f>
        <v>72728055.340799987</v>
      </c>
      <c r="D17" s="83">
        <f t="shared" ref="D17:G17" si="2">+C17*1.02</f>
        <v>74182616.447615981</v>
      </c>
      <c r="E17" s="83">
        <f t="shared" si="2"/>
        <v>75666268.776568308</v>
      </c>
      <c r="F17" s="83">
        <f t="shared" si="2"/>
        <v>77179594.152099669</v>
      </c>
      <c r="G17" s="83">
        <f t="shared" si="2"/>
        <v>78723186.035141662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4.4" x14ac:dyDescent="0.3">
      <c r="A18" s="9" t="s">
        <v>264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4.4" x14ac:dyDescent="0.3">
      <c r="A19" s="9" t="s">
        <v>461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3">
      <c r="A20" s="8"/>
      <c r="B20" s="8"/>
      <c r="C20" s="8"/>
      <c r="D20" s="8"/>
      <c r="E20" s="8"/>
      <c r="F20" s="8"/>
      <c r="G20" s="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 x14ac:dyDescent="0.3">
      <c r="A21" s="7" t="s">
        <v>462</v>
      </c>
      <c r="B21" s="34">
        <f t="shared" ref="B21:G21" si="3">SUM(B22:B26)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3">
      <c r="A22" s="9" t="s">
        <v>463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 x14ac:dyDescent="0.3">
      <c r="A23" s="9" t="s">
        <v>464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3">
      <c r="A24" s="9" t="s">
        <v>465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 x14ac:dyDescent="0.3">
      <c r="A25" s="50" t="s">
        <v>289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 x14ac:dyDescent="0.3">
      <c r="A26" s="9" t="s">
        <v>290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3">
      <c r="A28" s="7" t="s">
        <v>466</v>
      </c>
      <c r="B28" s="34">
        <f t="shared" ref="B28:G28" si="4">B29</f>
        <v>0</v>
      </c>
      <c r="C28" s="34">
        <f t="shared" si="4"/>
        <v>0</v>
      </c>
      <c r="D28" s="34">
        <f t="shared" si="4"/>
        <v>0</v>
      </c>
      <c r="E28" s="34">
        <f t="shared" si="4"/>
        <v>0</v>
      </c>
      <c r="F28" s="34">
        <f t="shared" si="4"/>
        <v>0</v>
      </c>
      <c r="G28" s="34">
        <f t="shared" si="4"/>
        <v>0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 x14ac:dyDescent="0.3">
      <c r="A29" s="9" t="s">
        <v>293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3">
      <c r="A31" s="14" t="s">
        <v>467</v>
      </c>
      <c r="B31" s="85">
        <f t="shared" ref="B31:G31" si="5">B28+B21+B7</f>
        <v>71302015.039999992</v>
      </c>
      <c r="C31" s="85">
        <f t="shared" si="5"/>
        <v>72728055.340799987</v>
      </c>
      <c r="D31" s="85">
        <f t="shared" si="5"/>
        <v>74182616.447615981</v>
      </c>
      <c r="E31" s="85">
        <f t="shared" si="5"/>
        <v>75666268.776568308</v>
      </c>
      <c r="F31" s="85">
        <f t="shared" si="5"/>
        <v>77179594.152099669</v>
      </c>
      <c r="G31" s="85">
        <f t="shared" si="5"/>
        <v>78723186.035141662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 x14ac:dyDescent="0.3">
      <c r="A33" s="7" t="s">
        <v>295</v>
      </c>
      <c r="B33" s="34"/>
      <c r="C33" s="34"/>
      <c r="D33" s="34"/>
      <c r="E33" s="34"/>
      <c r="F33" s="34"/>
      <c r="G33" s="34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45" customHeight="1" x14ac:dyDescent="0.3">
      <c r="A34" s="50" t="s">
        <v>468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45" customHeight="1" x14ac:dyDescent="0.3">
      <c r="A35" s="50" t="s">
        <v>297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 x14ac:dyDescent="0.3">
      <c r="A36" s="7" t="s">
        <v>469</v>
      </c>
      <c r="B36" s="34">
        <f t="shared" ref="B36:G36" si="6">B35+B34</f>
        <v>0</v>
      </c>
      <c r="C36" s="34">
        <f t="shared" si="6"/>
        <v>0</v>
      </c>
      <c r="D36" s="34">
        <f t="shared" si="6"/>
        <v>0</v>
      </c>
      <c r="E36" s="34">
        <f t="shared" si="6"/>
        <v>0</v>
      </c>
      <c r="F36" s="34">
        <f t="shared" si="6"/>
        <v>0</v>
      </c>
      <c r="G36" s="34">
        <f t="shared" si="6"/>
        <v>0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 x14ac:dyDescent="0.3">
      <c r="A37" s="17"/>
      <c r="B37" s="16"/>
      <c r="C37" s="16"/>
      <c r="D37" s="16"/>
      <c r="E37" s="16"/>
      <c r="F37" s="16"/>
      <c r="G37" s="16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 x14ac:dyDescent="0.3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3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3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3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3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36" xr:uid="{00000000-0002-0000-09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80" fitToHeight="5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99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70.33203125" customWidth="1"/>
    <col min="2" max="2" width="22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6.33203125" customWidth="1"/>
    <col min="8" max="11" width="11.44140625" customWidth="1"/>
    <col min="12" max="12" width="11.44140625" style="95" customWidth="1"/>
    <col min="13" max="13" width="11.44140625" customWidth="1"/>
    <col min="14" max="14" width="11.44140625" style="95" customWidth="1"/>
    <col min="15" max="26" width="11.44140625" customWidth="1"/>
  </cols>
  <sheetData>
    <row r="1" spans="1:18" ht="14.4" x14ac:dyDescent="0.3">
      <c r="A1" s="126" t="s">
        <v>470</v>
      </c>
      <c r="B1" s="114"/>
      <c r="C1" s="114"/>
      <c r="D1" s="114"/>
      <c r="E1" s="114"/>
      <c r="F1" s="114"/>
      <c r="G1" s="114"/>
    </row>
    <row r="2" spans="1:18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18" ht="14.4" x14ac:dyDescent="0.3">
      <c r="A3" s="107" t="s">
        <v>471</v>
      </c>
      <c r="B3" s="108"/>
      <c r="C3" s="108"/>
      <c r="D3" s="108"/>
      <c r="E3" s="108"/>
      <c r="F3" s="108"/>
      <c r="G3" s="109"/>
    </row>
    <row r="4" spans="1:18" ht="14.4" x14ac:dyDescent="0.3">
      <c r="A4" s="107" t="s">
        <v>3</v>
      </c>
      <c r="B4" s="108"/>
      <c r="C4" s="108"/>
      <c r="D4" s="108"/>
      <c r="E4" s="108"/>
      <c r="F4" s="108"/>
      <c r="G4" s="109"/>
    </row>
    <row r="5" spans="1:18" ht="14.4" x14ac:dyDescent="0.3">
      <c r="A5" s="107" t="s">
        <v>454</v>
      </c>
      <c r="B5" s="108"/>
      <c r="C5" s="108"/>
      <c r="D5" s="108"/>
      <c r="E5" s="108"/>
      <c r="F5" s="108"/>
      <c r="G5" s="109"/>
    </row>
    <row r="6" spans="1:18" s="82" customFormat="1" ht="33.6" customHeight="1" x14ac:dyDescent="0.3">
      <c r="A6" s="78" t="s">
        <v>472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  <c r="L6" s="98"/>
      <c r="N6" s="98"/>
      <c r="R6" s="99"/>
    </row>
    <row r="7" spans="1:18" ht="14.4" x14ac:dyDescent="0.3">
      <c r="A7" s="5" t="s">
        <v>473</v>
      </c>
      <c r="B7" s="84">
        <f t="shared" ref="B7:G7" si="1">SUM(B8:B16)</f>
        <v>71302015.040000007</v>
      </c>
      <c r="C7" s="84">
        <f t="shared" si="1"/>
        <v>72728055.340800002</v>
      </c>
      <c r="D7" s="84">
        <f t="shared" si="1"/>
        <v>74182616.447615996</v>
      </c>
      <c r="E7" s="84">
        <f t="shared" si="1"/>
        <v>75666268.776568323</v>
      </c>
      <c r="F7" s="84">
        <f t="shared" si="1"/>
        <v>77179594.152099699</v>
      </c>
      <c r="G7" s="84">
        <f t="shared" si="1"/>
        <v>78723186.035141677</v>
      </c>
      <c r="R7" s="100"/>
    </row>
    <row r="8" spans="1:18" ht="14.4" x14ac:dyDescent="0.3">
      <c r="A8" s="9" t="s">
        <v>474</v>
      </c>
      <c r="B8" s="83">
        <f>+'Formato 6 a)'!D10</f>
        <v>41145523</v>
      </c>
      <c r="C8" s="83">
        <f>+B8*1.02</f>
        <v>41968433.460000001</v>
      </c>
      <c r="D8" s="83">
        <f t="shared" ref="D8:G8" si="2">+C8*1.02</f>
        <v>42807802.129200004</v>
      </c>
      <c r="E8" s="83">
        <f t="shared" si="2"/>
        <v>43663958.171784006</v>
      </c>
      <c r="F8" s="83">
        <f t="shared" si="2"/>
        <v>44537237.335219689</v>
      </c>
      <c r="G8" s="83">
        <f t="shared" si="2"/>
        <v>45427982.081924081</v>
      </c>
      <c r="M8" s="82"/>
      <c r="N8" s="98"/>
      <c r="R8" s="100"/>
    </row>
    <row r="9" spans="1:18" ht="14.4" x14ac:dyDescent="0.3">
      <c r="A9" s="9" t="s">
        <v>475</v>
      </c>
      <c r="B9" s="83">
        <f>+'Formato 6 a)'!D18</f>
        <v>1202269.2</v>
      </c>
      <c r="C9" s="83">
        <f t="shared" ref="C9:G12" si="3">+B9*1.02</f>
        <v>1226314.584</v>
      </c>
      <c r="D9" s="83">
        <f t="shared" si="3"/>
        <v>1250840.8756800001</v>
      </c>
      <c r="E9" s="83">
        <f t="shared" si="3"/>
        <v>1275857.6931936</v>
      </c>
      <c r="F9" s="83">
        <f t="shared" si="3"/>
        <v>1301374.847057472</v>
      </c>
      <c r="G9" s="83">
        <f t="shared" si="3"/>
        <v>1327402.3439986215</v>
      </c>
      <c r="M9" s="82"/>
      <c r="N9" s="98"/>
      <c r="R9" s="100"/>
    </row>
    <row r="10" spans="1:18" ht="14.4" x14ac:dyDescent="0.3">
      <c r="A10" s="9" t="s">
        <v>476</v>
      </c>
      <c r="B10" s="83">
        <f>+'Formato 6 a)'!D28</f>
        <v>14760895.469999999</v>
      </c>
      <c r="C10" s="83">
        <f t="shared" si="3"/>
        <v>15056113.3794</v>
      </c>
      <c r="D10" s="83">
        <f t="shared" si="3"/>
        <v>15357235.646988001</v>
      </c>
      <c r="E10" s="83">
        <f t="shared" si="3"/>
        <v>15664380.35992776</v>
      </c>
      <c r="F10" s="83">
        <f t="shared" si="3"/>
        <v>15977667.967126315</v>
      </c>
      <c r="G10" s="83">
        <f t="shared" si="3"/>
        <v>16297221.326468842</v>
      </c>
      <c r="M10" s="82"/>
      <c r="N10" s="98"/>
      <c r="R10" s="100"/>
    </row>
    <row r="11" spans="1:18" ht="14.4" x14ac:dyDescent="0.3">
      <c r="A11" s="50" t="s">
        <v>477</v>
      </c>
      <c r="B11" s="83">
        <f>+'Formato 6 a)'!D38</f>
        <v>11999139</v>
      </c>
      <c r="C11" s="83">
        <f t="shared" si="3"/>
        <v>12239121.779999999</v>
      </c>
      <c r="D11" s="83">
        <f t="shared" si="3"/>
        <v>12483904.215599999</v>
      </c>
      <c r="E11" s="83">
        <f t="shared" si="3"/>
        <v>12733582.299911998</v>
      </c>
      <c r="F11" s="83">
        <f t="shared" si="3"/>
        <v>12988253.945910238</v>
      </c>
      <c r="G11" s="83">
        <f t="shared" si="3"/>
        <v>13248019.024828443</v>
      </c>
      <c r="M11" s="82"/>
      <c r="N11" s="98"/>
      <c r="R11" s="100"/>
    </row>
    <row r="12" spans="1:18" ht="14.4" x14ac:dyDescent="0.3">
      <c r="A12" s="50" t="s">
        <v>478</v>
      </c>
      <c r="B12" s="83">
        <f>+'Formato 6 a)'!D48</f>
        <v>2194188.37</v>
      </c>
      <c r="C12" s="83">
        <f t="shared" si="3"/>
        <v>2238072.1374000004</v>
      </c>
      <c r="D12" s="83">
        <f t="shared" si="3"/>
        <v>2282833.5801480003</v>
      </c>
      <c r="E12" s="83">
        <f t="shared" si="3"/>
        <v>2328490.2517509605</v>
      </c>
      <c r="F12" s="83">
        <f t="shared" si="3"/>
        <v>2375060.0567859798</v>
      </c>
      <c r="G12" s="83">
        <f t="shared" si="3"/>
        <v>2422561.2579216994</v>
      </c>
      <c r="R12" s="100"/>
    </row>
    <row r="13" spans="1:18" ht="14.4" x14ac:dyDescent="0.3">
      <c r="A13" s="9" t="s">
        <v>479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R13" s="100"/>
    </row>
    <row r="14" spans="1:18" ht="14.4" x14ac:dyDescent="0.3">
      <c r="A14" s="50" t="s">
        <v>480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R14" s="100"/>
    </row>
    <row r="15" spans="1:18" ht="14.4" x14ac:dyDescent="0.3">
      <c r="A15" s="9" t="s">
        <v>481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R15" s="100"/>
    </row>
    <row r="16" spans="1:18" ht="14.4" x14ac:dyDescent="0.3">
      <c r="A16" s="9" t="s">
        <v>482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R16" s="100"/>
    </row>
    <row r="17" spans="1:18" ht="14.4" x14ac:dyDescent="0.3">
      <c r="A17" s="15"/>
      <c r="B17" s="8"/>
      <c r="C17" s="8"/>
      <c r="D17" s="8"/>
      <c r="E17" s="8"/>
      <c r="F17" s="8"/>
      <c r="G17" s="8"/>
      <c r="R17" s="100"/>
    </row>
    <row r="18" spans="1:18" ht="14.4" x14ac:dyDescent="0.3">
      <c r="A18" s="7" t="s">
        <v>483</v>
      </c>
      <c r="B18" s="34">
        <f t="shared" ref="B18:G18" si="4">SUM(B19:B27)</f>
        <v>0</v>
      </c>
      <c r="C18" s="34">
        <f t="shared" si="4"/>
        <v>0</v>
      </c>
      <c r="D18" s="34">
        <f t="shared" si="4"/>
        <v>0</v>
      </c>
      <c r="E18" s="34">
        <f t="shared" si="4"/>
        <v>0</v>
      </c>
      <c r="F18" s="34">
        <f t="shared" si="4"/>
        <v>0</v>
      </c>
      <c r="G18" s="34">
        <f t="shared" si="4"/>
        <v>0</v>
      </c>
      <c r="R18" s="100"/>
    </row>
    <row r="19" spans="1:18" ht="14.4" x14ac:dyDescent="0.3">
      <c r="A19" s="9" t="s">
        <v>474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R19" s="100"/>
    </row>
    <row r="20" spans="1:18" ht="15.75" customHeight="1" x14ac:dyDescent="0.3">
      <c r="A20" s="9" t="s">
        <v>475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R20" s="100"/>
    </row>
    <row r="21" spans="1:18" ht="15.75" customHeight="1" x14ac:dyDescent="0.3">
      <c r="A21" s="9" t="s">
        <v>476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R21" s="100"/>
    </row>
    <row r="22" spans="1:18" ht="15.75" customHeight="1" x14ac:dyDescent="0.3">
      <c r="A22" s="50" t="s">
        <v>477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R22" s="100"/>
    </row>
    <row r="23" spans="1:18" ht="15.75" customHeight="1" x14ac:dyDescent="0.3">
      <c r="A23" s="50" t="s">
        <v>478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R23" s="100"/>
    </row>
    <row r="24" spans="1:18" ht="15.75" customHeight="1" x14ac:dyDescent="0.3">
      <c r="A24" s="50" t="s">
        <v>479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R24" s="100"/>
    </row>
    <row r="25" spans="1:18" ht="15.75" customHeight="1" x14ac:dyDescent="0.3">
      <c r="A25" s="50" t="s">
        <v>480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R25" s="100"/>
    </row>
    <row r="26" spans="1:18" ht="15.75" customHeight="1" x14ac:dyDescent="0.3">
      <c r="A26" s="9" t="s">
        <v>484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R26" s="100"/>
    </row>
    <row r="27" spans="1:18" ht="15.75" customHeight="1" x14ac:dyDescent="0.3">
      <c r="A27" s="9" t="s">
        <v>482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R27" s="100"/>
    </row>
    <row r="28" spans="1:18" ht="15.75" customHeight="1" x14ac:dyDescent="0.3">
      <c r="A28" s="8"/>
      <c r="B28" s="8"/>
      <c r="C28" s="8"/>
      <c r="D28" s="8"/>
      <c r="E28" s="8"/>
      <c r="F28" s="8"/>
      <c r="G28" s="8"/>
      <c r="R28" s="100"/>
    </row>
    <row r="29" spans="1:18" ht="15.75" customHeight="1" x14ac:dyDescent="0.3">
      <c r="A29" s="7" t="s">
        <v>485</v>
      </c>
      <c r="B29" s="72">
        <f t="shared" ref="B29:G29" si="5">B7+B18</f>
        <v>71302015.040000007</v>
      </c>
      <c r="C29" s="72">
        <f t="shared" si="5"/>
        <v>72728055.340800002</v>
      </c>
      <c r="D29" s="72">
        <f t="shared" si="5"/>
        <v>74182616.447615996</v>
      </c>
      <c r="E29" s="72">
        <f t="shared" si="5"/>
        <v>75666268.776568323</v>
      </c>
      <c r="F29" s="72">
        <f t="shared" si="5"/>
        <v>77179594.152099699</v>
      </c>
      <c r="G29" s="72">
        <f t="shared" si="5"/>
        <v>78723186.035141677</v>
      </c>
      <c r="R29" s="100"/>
    </row>
    <row r="30" spans="1:18" ht="15.75" customHeight="1" x14ac:dyDescent="0.3">
      <c r="A30" s="17"/>
      <c r="B30" s="17"/>
      <c r="C30" s="17"/>
      <c r="D30" s="17"/>
      <c r="E30" s="17"/>
      <c r="F30" s="17"/>
      <c r="G30" s="17"/>
      <c r="R30" s="100"/>
    </row>
    <row r="31" spans="1:18" ht="15.75" customHeight="1" x14ac:dyDescent="0.3">
      <c r="R31" s="100"/>
    </row>
    <row r="32" spans="1:18" ht="15.75" customHeight="1" x14ac:dyDescent="0.3">
      <c r="R32" s="100"/>
    </row>
    <row r="33" spans="18:18" ht="15.75" customHeight="1" x14ac:dyDescent="0.3">
      <c r="R33" s="100"/>
    </row>
    <row r="34" spans="18:18" ht="15.75" customHeight="1" x14ac:dyDescent="0.3">
      <c r="R34" s="100"/>
    </row>
    <row r="35" spans="18:18" ht="15.75" customHeight="1" x14ac:dyDescent="0.3">
      <c r="R35" s="100"/>
    </row>
    <row r="36" spans="18:18" ht="15.75" customHeight="1" x14ac:dyDescent="0.3">
      <c r="R36" s="100"/>
    </row>
    <row r="37" spans="18:18" ht="15.75" customHeight="1" x14ac:dyDescent="0.3">
      <c r="R37" s="100"/>
    </row>
    <row r="38" spans="18:18" ht="15.75" customHeight="1" x14ac:dyDescent="0.3">
      <c r="R38" s="100"/>
    </row>
    <row r="39" spans="18:18" ht="15.75" customHeight="1" x14ac:dyDescent="0.3">
      <c r="R39" s="100"/>
    </row>
    <row r="40" spans="18:18" ht="15.75" customHeight="1" x14ac:dyDescent="0.3">
      <c r="R40" s="100"/>
    </row>
    <row r="41" spans="18:18" ht="15.75" customHeight="1" x14ac:dyDescent="0.3">
      <c r="R41" s="100"/>
    </row>
    <row r="42" spans="18:18" ht="15.75" customHeight="1" x14ac:dyDescent="0.3"/>
    <row r="43" spans="18:18" ht="15.75" customHeight="1" x14ac:dyDescent="0.3"/>
    <row r="44" spans="18:18" ht="15.75" customHeight="1" x14ac:dyDescent="0.3"/>
    <row r="45" spans="18:18" ht="15.75" customHeight="1" x14ac:dyDescent="0.3"/>
    <row r="46" spans="18:18" ht="15.75" customHeight="1" x14ac:dyDescent="0.3"/>
    <row r="47" spans="18:18" ht="15.75" customHeight="1" x14ac:dyDescent="0.3"/>
    <row r="48" spans="18:1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5">
    <mergeCell ref="A1:G1"/>
    <mergeCell ref="A2:G2"/>
    <mergeCell ref="A3:G3"/>
    <mergeCell ref="A4:G4"/>
    <mergeCell ref="A5:G5"/>
  </mergeCells>
  <phoneticPr fontId="18" type="noConversion"/>
  <dataValidations disablePrompts="1" count="1">
    <dataValidation type="decimal" allowBlank="1" showErrorMessage="1" sqref="B7:G29" xr:uid="{00000000-0002-0000-0A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72" fitToHeight="5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999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 x14ac:dyDescent="0.3">
      <c r="A1" s="126" t="s">
        <v>486</v>
      </c>
      <c r="B1" s="114"/>
      <c r="C1" s="114"/>
      <c r="D1" s="114"/>
      <c r="E1" s="114"/>
      <c r="F1" s="114"/>
      <c r="G1" s="114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487</v>
      </c>
      <c r="B3" s="108"/>
      <c r="C3" s="108"/>
      <c r="D3" s="108"/>
      <c r="E3" s="108"/>
      <c r="F3" s="108"/>
      <c r="G3" s="109"/>
    </row>
    <row r="4" spans="1:7" ht="14.4" x14ac:dyDescent="0.3">
      <c r="A4" s="110" t="s">
        <v>3</v>
      </c>
      <c r="B4" s="111"/>
      <c r="C4" s="111"/>
      <c r="D4" s="111"/>
      <c r="E4" s="111"/>
      <c r="F4" s="111"/>
      <c r="G4" s="112"/>
    </row>
    <row r="5" spans="1:7" s="82" customFormat="1" ht="30.6" x14ac:dyDescent="0.3">
      <c r="A5" s="79" t="s">
        <v>455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9" t="s">
        <v>488</v>
      </c>
    </row>
    <row r="6" spans="1:7" ht="14.4" x14ac:dyDescent="0.3">
      <c r="A6" s="5" t="s">
        <v>456</v>
      </c>
      <c r="B6" s="71">
        <f>SUM(B8:B18)</f>
        <v>35651007.519999996</v>
      </c>
      <c r="C6" s="71">
        <f t="shared" ref="C6:G6" si="1">SUM(C7:C18)</f>
        <v>42781209.023999996</v>
      </c>
      <c r="D6" s="71">
        <f t="shared" si="1"/>
        <v>49911410.52799999</v>
      </c>
      <c r="E6" s="71">
        <f t="shared" si="1"/>
        <v>57041612.031999998</v>
      </c>
      <c r="F6" s="71">
        <f t="shared" si="1"/>
        <v>64171813.535999991</v>
      </c>
      <c r="G6" s="71">
        <f t="shared" si="1"/>
        <v>71302015.039999992</v>
      </c>
    </row>
    <row r="7" spans="1:7" ht="14.4" x14ac:dyDescent="0.3">
      <c r="A7" s="9" t="s">
        <v>489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14.4" x14ac:dyDescent="0.3">
      <c r="A8" s="9" t="s">
        <v>490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 x14ac:dyDescent="0.3">
      <c r="A9" s="9" t="s">
        <v>491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 x14ac:dyDescent="0.3">
      <c r="A10" s="9" t="s">
        <v>492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 x14ac:dyDescent="0.3">
      <c r="A11" s="9" t="s">
        <v>493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 x14ac:dyDescent="0.3">
      <c r="A12" s="9" t="s">
        <v>494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30" customHeight="1" x14ac:dyDescent="0.3">
      <c r="A13" s="50" t="s">
        <v>495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 x14ac:dyDescent="0.3">
      <c r="A14" s="9" t="s">
        <v>496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 x14ac:dyDescent="0.3">
      <c r="A15" s="13" t="s">
        <v>497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 x14ac:dyDescent="0.3">
      <c r="A16" s="9" t="s">
        <v>498</v>
      </c>
      <c r="B16" s="83">
        <f>+G16/2</f>
        <v>35651007.519999996</v>
      </c>
      <c r="C16" s="83">
        <f>+B16*1.2</f>
        <v>42781209.023999996</v>
      </c>
      <c r="D16" s="83">
        <f>+B16*1.4</f>
        <v>49911410.52799999</v>
      </c>
      <c r="E16" s="83">
        <f>+B16*1.6</f>
        <v>57041612.031999998</v>
      </c>
      <c r="F16" s="83">
        <f>+B16*1.8</f>
        <v>64171813.535999991</v>
      </c>
      <c r="G16" s="83">
        <f>+'Formato 7 a)'!B17</f>
        <v>71302015.039999992</v>
      </c>
    </row>
    <row r="17" spans="1:7" ht="14.4" x14ac:dyDescent="0.3">
      <c r="A17" s="9" t="s">
        <v>499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 x14ac:dyDescent="0.3">
      <c r="A18" s="9" t="s">
        <v>500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8"/>
      <c r="B19" s="8"/>
      <c r="C19" s="8"/>
      <c r="D19" s="8"/>
      <c r="E19" s="8"/>
      <c r="F19" s="8"/>
      <c r="G19" s="8"/>
    </row>
    <row r="20" spans="1:7" ht="15.75" customHeight="1" x14ac:dyDescent="0.3">
      <c r="A20" s="7" t="s">
        <v>462</v>
      </c>
      <c r="B20" s="34">
        <f t="shared" ref="B20:G20" si="2">SUM(B21:B25)</f>
        <v>0</v>
      </c>
      <c r="C20" s="34">
        <f t="shared" si="2"/>
        <v>0</v>
      </c>
      <c r="D20" s="34">
        <f t="shared" si="2"/>
        <v>0</v>
      </c>
      <c r="E20" s="34">
        <f t="shared" si="2"/>
        <v>0</v>
      </c>
      <c r="F20" s="34">
        <f t="shared" si="2"/>
        <v>0</v>
      </c>
      <c r="G20" s="34">
        <f t="shared" si="2"/>
        <v>0</v>
      </c>
    </row>
    <row r="21" spans="1:7" ht="15.75" customHeight="1" x14ac:dyDescent="0.3">
      <c r="A21" s="9" t="s">
        <v>501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502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503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45" customHeight="1" x14ac:dyDescent="0.3">
      <c r="A24" s="50" t="s">
        <v>504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505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8"/>
      <c r="B26" s="8"/>
      <c r="C26" s="8"/>
      <c r="D26" s="8"/>
      <c r="E26" s="8"/>
      <c r="F26" s="8"/>
      <c r="G26" s="8"/>
    </row>
    <row r="27" spans="1:7" ht="15.75" customHeight="1" x14ac:dyDescent="0.3">
      <c r="A27" s="7" t="s">
        <v>466</v>
      </c>
      <c r="B27" s="34">
        <f t="shared" ref="B27:G27" si="3">B28</f>
        <v>0</v>
      </c>
      <c r="C27" s="34">
        <f t="shared" si="3"/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</row>
    <row r="28" spans="1:7" ht="15.75" customHeight="1" x14ac:dyDescent="0.3">
      <c r="A28" s="9" t="s">
        <v>293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 x14ac:dyDescent="0.3">
      <c r="A29" s="8"/>
      <c r="B29" s="8"/>
      <c r="C29" s="8"/>
      <c r="D29" s="8"/>
      <c r="E29" s="8"/>
      <c r="F29" s="8"/>
      <c r="G29" s="8"/>
    </row>
    <row r="30" spans="1:7" ht="15.75" customHeight="1" x14ac:dyDescent="0.3">
      <c r="A30" s="7" t="s">
        <v>506</v>
      </c>
      <c r="B30" s="72">
        <f t="shared" ref="B30:G30" si="4">B6+B20+B27</f>
        <v>35651007.519999996</v>
      </c>
      <c r="C30" s="72">
        <f t="shared" si="4"/>
        <v>42781209.023999996</v>
      </c>
      <c r="D30" s="72">
        <f t="shared" si="4"/>
        <v>49911410.52799999</v>
      </c>
      <c r="E30" s="72">
        <f t="shared" si="4"/>
        <v>57041612.031999998</v>
      </c>
      <c r="F30" s="72">
        <f t="shared" si="4"/>
        <v>64171813.535999991</v>
      </c>
      <c r="G30" s="72">
        <f t="shared" si="4"/>
        <v>71302015.039999992</v>
      </c>
    </row>
    <row r="31" spans="1:7" ht="15.75" customHeight="1" x14ac:dyDescent="0.3">
      <c r="A31" s="8"/>
      <c r="B31" s="8"/>
      <c r="C31" s="8"/>
      <c r="D31" s="8"/>
      <c r="E31" s="8"/>
      <c r="F31" s="8"/>
      <c r="G31" s="8"/>
    </row>
    <row r="32" spans="1:7" ht="15.75" customHeight="1" x14ac:dyDescent="0.3">
      <c r="A32" s="7" t="s">
        <v>295</v>
      </c>
      <c r="B32" s="34"/>
      <c r="C32" s="34"/>
      <c r="D32" s="34"/>
      <c r="E32" s="34"/>
      <c r="F32" s="34"/>
      <c r="G32" s="34"/>
    </row>
    <row r="33" spans="1:7" ht="45" customHeight="1" x14ac:dyDescent="0.3">
      <c r="A33" s="50" t="s">
        <v>468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45" customHeight="1" x14ac:dyDescent="0.3">
      <c r="A34" s="50" t="s">
        <v>507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5.75" customHeight="1" x14ac:dyDescent="0.3">
      <c r="A35" s="7" t="s">
        <v>508</v>
      </c>
      <c r="B35" s="34">
        <f t="shared" ref="B35:G35" si="5">B33+B34</f>
        <v>0</v>
      </c>
      <c r="C35" s="34">
        <f t="shared" si="5"/>
        <v>0</v>
      </c>
      <c r="D35" s="34">
        <f t="shared" si="5"/>
        <v>0</v>
      </c>
      <c r="E35" s="34">
        <f t="shared" si="5"/>
        <v>0</v>
      </c>
      <c r="F35" s="34">
        <f t="shared" si="5"/>
        <v>0</v>
      </c>
      <c r="G35" s="34">
        <f t="shared" si="5"/>
        <v>0</v>
      </c>
    </row>
    <row r="36" spans="1:7" ht="5.25" customHeight="1" x14ac:dyDescent="0.3">
      <c r="A36" s="17"/>
      <c r="B36" s="16"/>
      <c r="C36" s="16"/>
      <c r="D36" s="16"/>
      <c r="E36" s="16"/>
      <c r="F36" s="16"/>
      <c r="G36" s="16"/>
    </row>
    <row r="37" spans="1:7" ht="15.75" customHeight="1" x14ac:dyDescent="0.3">
      <c r="A37" s="30"/>
    </row>
    <row r="38" spans="1:7" ht="15.75" customHeight="1" x14ac:dyDescent="0.3">
      <c r="A38" s="113" t="s">
        <v>509</v>
      </c>
      <c r="B38" s="114"/>
      <c r="C38" s="114"/>
      <c r="D38" s="114"/>
      <c r="E38" s="114"/>
      <c r="F38" s="114"/>
      <c r="G38" s="114"/>
    </row>
    <row r="39" spans="1:7" ht="15.75" customHeight="1" x14ac:dyDescent="0.3">
      <c r="A39" s="113" t="s">
        <v>510</v>
      </c>
      <c r="B39" s="114"/>
      <c r="C39" s="114"/>
      <c r="D39" s="114"/>
      <c r="E39" s="114"/>
      <c r="F39" s="114"/>
      <c r="G39" s="114"/>
    </row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8:G38"/>
    <mergeCell ref="A39:G39"/>
    <mergeCell ref="A1:G1"/>
    <mergeCell ref="A2:G2"/>
    <mergeCell ref="A3:G3"/>
    <mergeCell ref="A4:G4"/>
  </mergeCells>
  <dataValidations count="1">
    <dataValidation type="decimal" allowBlank="1" showErrorMessage="1" sqref="B6:G35" xr:uid="{00000000-0002-0000-0B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9" fitToHeight="58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999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 x14ac:dyDescent="0.3">
      <c r="A1" s="126" t="s">
        <v>511</v>
      </c>
      <c r="B1" s="114"/>
      <c r="C1" s="114"/>
      <c r="D1" s="114"/>
      <c r="E1" s="114"/>
      <c r="F1" s="114"/>
      <c r="G1" s="114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512</v>
      </c>
      <c r="B3" s="108"/>
      <c r="C3" s="108"/>
      <c r="D3" s="108"/>
      <c r="E3" s="108"/>
      <c r="F3" s="108"/>
      <c r="G3" s="109"/>
    </row>
    <row r="4" spans="1:7" ht="14.4" x14ac:dyDescent="0.3">
      <c r="A4" s="110" t="s">
        <v>3</v>
      </c>
      <c r="B4" s="111"/>
      <c r="C4" s="111"/>
      <c r="D4" s="111"/>
      <c r="E4" s="111"/>
      <c r="F4" s="111"/>
      <c r="G4" s="112"/>
    </row>
    <row r="5" spans="1:7" s="82" customFormat="1" ht="28.8" x14ac:dyDescent="0.3">
      <c r="A5" s="79" t="s">
        <v>472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8" t="s">
        <v>564</v>
      </c>
    </row>
    <row r="6" spans="1:7" ht="14.4" x14ac:dyDescent="0.3">
      <c r="A6" s="5" t="s">
        <v>473</v>
      </c>
      <c r="B6" s="71">
        <f t="shared" ref="B6:G6" si="1">SUM(B7:B15)</f>
        <v>35651007.520000003</v>
      </c>
      <c r="C6" s="71">
        <f t="shared" si="1"/>
        <v>42781209.023999996</v>
      </c>
      <c r="D6" s="71">
        <f t="shared" si="1"/>
        <v>49911410.52799999</v>
      </c>
      <c r="E6" s="71">
        <f t="shared" si="1"/>
        <v>57041612.032000013</v>
      </c>
      <c r="F6" s="71">
        <f t="shared" si="1"/>
        <v>64171813.536000006</v>
      </c>
      <c r="G6" s="71">
        <f t="shared" si="1"/>
        <v>71302015.040000007</v>
      </c>
    </row>
    <row r="7" spans="1:7" ht="14.4" x14ac:dyDescent="0.3">
      <c r="A7" s="9" t="s">
        <v>474</v>
      </c>
      <c r="B7" s="83">
        <f>+G7/2</f>
        <v>20572761.5</v>
      </c>
      <c r="C7" s="83">
        <f>+B7*1.2</f>
        <v>24687313.800000001</v>
      </c>
      <c r="D7" s="83">
        <f>+B7*1.4</f>
        <v>28801866.099999998</v>
      </c>
      <c r="E7" s="83">
        <f>+B7*1.6</f>
        <v>32916418.400000002</v>
      </c>
      <c r="F7" s="83">
        <f>+B7*1.8</f>
        <v>37030970.700000003</v>
      </c>
      <c r="G7" s="83">
        <f>+'Formato 7 b)'!B8</f>
        <v>41145523</v>
      </c>
    </row>
    <row r="8" spans="1:7" ht="14.4" x14ac:dyDescent="0.3">
      <c r="A8" s="9" t="s">
        <v>475</v>
      </c>
      <c r="B8" s="83">
        <f t="shared" ref="B8:B15" si="2">+G8/2</f>
        <v>601134.6</v>
      </c>
      <c r="C8" s="83">
        <f t="shared" ref="C8:C11" si="3">+B8*1.2</f>
        <v>721361.5199999999</v>
      </c>
      <c r="D8" s="83">
        <f t="shared" ref="D8:D11" si="4">+B8*1.4</f>
        <v>841588.44</v>
      </c>
      <c r="E8" s="83">
        <f t="shared" ref="E8:E11" si="5">+B8*1.6</f>
        <v>961815.36</v>
      </c>
      <c r="F8" s="83">
        <f t="shared" ref="F8:F11" si="6">+B8*1.8</f>
        <v>1082042.28</v>
      </c>
      <c r="G8" s="83">
        <f>+'Formato 7 b)'!B9</f>
        <v>1202269.2</v>
      </c>
    </row>
    <row r="9" spans="1:7" ht="14.4" x14ac:dyDescent="0.3">
      <c r="A9" s="9" t="s">
        <v>476</v>
      </c>
      <c r="B9" s="83">
        <f t="shared" si="2"/>
        <v>7380447.7349999994</v>
      </c>
      <c r="C9" s="83">
        <f t="shared" si="3"/>
        <v>8856537.2819999997</v>
      </c>
      <c r="D9" s="83">
        <f t="shared" si="4"/>
        <v>10332626.828999998</v>
      </c>
      <c r="E9" s="83">
        <f t="shared" si="5"/>
        <v>11808716.376</v>
      </c>
      <c r="F9" s="83">
        <f t="shared" si="6"/>
        <v>13284805.922999999</v>
      </c>
      <c r="G9" s="83">
        <f>+'Formato 7 b)'!B10</f>
        <v>14760895.469999999</v>
      </c>
    </row>
    <row r="10" spans="1:7" ht="30" customHeight="1" x14ac:dyDescent="0.3">
      <c r="A10" s="50" t="s">
        <v>477</v>
      </c>
      <c r="B10" s="83">
        <f t="shared" si="2"/>
        <v>5999569.5</v>
      </c>
      <c r="C10" s="83">
        <f t="shared" si="3"/>
        <v>7199483.3999999994</v>
      </c>
      <c r="D10" s="83">
        <f t="shared" si="4"/>
        <v>8399397.2999999989</v>
      </c>
      <c r="E10" s="83">
        <f t="shared" si="5"/>
        <v>9599311.2000000011</v>
      </c>
      <c r="F10" s="83">
        <f t="shared" si="6"/>
        <v>10799225.1</v>
      </c>
      <c r="G10" s="83">
        <f>+'Formato 7 b)'!B11</f>
        <v>11999139</v>
      </c>
    </row>
    <row r="11" spans="1:7" ht="30" customHeight="1" x14ac:dyDescent="0.3">
      <c r="A11" s="50" t="s">
        <v>478</v>
      </c>
      <c r="B11" s="83">
        <f t="shared" si="2"/>
        <v>1097094.1850000001</v>
      </c>
      <c r="C11" s="83">
        <f t="shared" si="3"/>
        <v>1316513.0220000001</v>
      </c>
      <c r="D11" s="83">
        <f t="shared" si="4"/>
        <v>1535931.8589999999</v>
      </c>
      <c r="E11" s="83">
        <f t="shared" si="5"/>
        <v>1755350.6960000002</v>
      </c>
      <c r="F11" s="83">
        <f t="shared" si="6"/>
        <v>1974769.5330000001</v>
      </c>
      <c r="G11" s="83">
        <f>+'Formato 7 b)'!B12</f>
        <v>2194188.37</v>
      </c>
    </row>
    <row r="12" spans="1:7" ht="14.4" x14ac:dyDescent="0.3">
      <c r="A12" s="9" t="s">
        <v>479</v>
      </c>
      <c r="B12" s="83">
        <f t="shared" si="2"/>
        <v>0</v>
      </c>
      <c r="C12" s="83">
        <v>0</v>
      </c>
      <c r="D12" s="83">
        <v>0</v>
      </c>
      <c r="E12" s="83">
        <v>0</v>
      </c>
      <c r="F12" s="83">
        <v>0</v>
      </c>
      <c r="G12" s="83">
        <f>+'Formato 7 b)'!B13</f>
        <v>0</v>
      </c>
    </row>
    <row r="13" spans="1:7" ht="30" customHeight="1" x14ac:dyDescent="0.3">
      <c r="A13" s="50" t="s">
        <v>480</v>
      </c>
      <c r="B13" s="83">
        <f t="shared" si="2"/>
        <v>0</v>
      </c>
      <c r="C13" s="83">
        <v>0</v>
      </c>
      <c r="D13" s="83">
        <v>0</v>
      </c>
      <c r="E13" s="83">
        <v>0</v>
      </c>
      <c r="F13" s="83">
        <v>0</v>
      </c>
      <c r="G13" s="83">
        <f>+'Formato 7 b)'!B14</f>
        <v>0</v>
      </c>
    </row>
    <row r="14" spans="1:7" ht="14.4" x14ac:dyDescent="0.3">
      <c r="A14" s="9" t="s">
        <v>481</v>
      </c>
      <c r="B14" s="83">
        <f t="shared" si="2"/>
        <v>0</v>
      </c>
      <c r="C14" s="83">
        <v>0</v>
      </c>
      <c r="D14" s="83">
        <v>0</v>
      </c>
      <c r="E14" s="83">
        <v>0</v>
      </c>
      <c r="F14" s="83">
        <v>0</v>
      </c>
      <c r="G14" s="83">
        <f>+'Formato 7 b)'!B15</f>
        <v>0</v>
      </c>
    </row>
    <row r="15" spans="1:7" ht="14.4" x14ac:dyDescent="0.3">
      <c r="A15" s="9" t="s">
        <v>482</v>
      </c>
      <c r="B15" s="83">
        <f t="shared" si="2"/>
        <v>0</v>
      </c>
      <c r="C15" s="83">
        <v>0</v>
      </c>
      <c r="D15" s="83">
        <v>0</v>
      </c>
      <c r="E15" s="83">
        <v>0</v>
      </c>
      <c r="F15" s="83">
        <v>0</v>
      </c>
      <c r="G15" s="83">
        <f>+'Formato 7 b)'!B16</f>
        <v>0</v>
      </c>
    </row>
    <row r="16" spans="1:7" ht="14.4" x14ac:dyDescent="0.3">
      <c r="A16" s="8"/>
      <c r="B16" s="8"/>
      <c r="C16" s="8"/>
      <c r="D16" s="8"/>
      <c r="E16" s="8"/>
      <c r="F16" s="8"/>
      <c r="G16" s="8"/>
    </row>
    <row r="17" spans="1:7" ht="14.4" x14ac:dyDescent="0.3">
      <c r="A17" s="7" t="s">
        <v>483</v>
      </c>
      <c r="B17" s="34">
        <f t="shared" ref="B17:G17" si="7">SUM(B18:B26)</f>
        <v>0</v>
      </c>
      <c r="C17" s="34">
        <f t="shared" si="7"/>
        <v>0</v>
      </c>
      <c r="D17" s="34">
        <f t="shared" si="7"/>
        <v>0</v>
      </c>
      <c r="E17" s="34">
        <f t="shared" si="7"/>
        <v>0</v>
      </c>
      <c r="F17" s="34">
        <f t="shared" si="7"/>
        <v>0</v>
      </c>
      <c r="G17" s="34">
        <f t="shared" si="7"/>
        <v>0</v>
      </c>
    </row>
    <row r="18" spans="1:7" ht="14.4" x14ac:dyDescent="0.3">
      <c r="A18" s="9" t="s">
        <v>474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9" t="s">
        <v>475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5.75" customHeight="1" x14ac:dyDescent="0.3">
      <c r="A20" s="9" t="s">
        <v>476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30" customHeight="1" x14ac:dyDescent="0.3">
      <c r="A21" s="50" t="s">
        <v>477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478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479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 x14ac:dyDescent="0.3">
      <c r="A24" s="9" t="s">
        <v>480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484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9" t="s">
        <v>482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 x14ac:dyDescent="0.3">
      <c r="A27" s="8"/>
      <c r="B27" s="8"/>
      <c r="C27" s="8"/>
      <c r="D27" s="8"/>
      <c r="E27" s="8"/>
      <c r="F27" s="8"/>
      <c r="G27" s="8"/>
    </row>
    <row r="28" spans="1:7" ht="15.75" customHeight="1" x14ac:dyDescent="0.3">
      <c r="A28" s="7" t="s">
        <v>513</v>
      </c>
      <c r="B28" s="72">
        <f t="shared" ref="B28:G28" si="8">B6+B17</f>
        <v>35651007.520000003</v>
      </c>
      <c r="C28" s="72">
        <f t="shared" si="8"/>
        <v>42781209.023999996</v>
      </c>
      <c r="D28" s="72">
        <f t="shared" si="8"/>
        <v>49911410.52799999</v>
      </c>
      <c r="E28" s="72">
        <f t="shared" si="8"/>
        <v>57041612.032000013</v>
      </c>
      <c r="F28" s="72">
        <f t="shared" si="8"/>
        <v>64171813.536000006</v>
      </c>
      <c r="G28" s="72">
        <f t="shared" si="8"/>
        <v>71302015.040000007</v>
      </c>
    </row>
    <row r="29" spans="1:7" ht="15.75" customHeight="1" x14ac:dyDescent="0.3">
      <c r="A29" s="17"/>
      <c r="B29" s="17"/>
      <c r="C29" s="17"/>
      <c r="D29" s="17"/>
      <c r="E29" s="17"/>
      <c r="F29" s="17"/>
      <c r="G29" s="17"/>
    </row>
    <row r="30" spans="1:7" ht="15.75" customHeight="1" x14ac:dyDescent="0.3">
      <c r="A30" s="30"/>
    </row>
    <row r="31" spans="1:7" ht="15.75" customHeight="1" x14ac:dyDescent="0.3">
      <c r="A31" s="113" t="s">
        <v>514</v>
      </c>
      <c r="B31" s="114"/>
      <c r="C31" s="114"/>
      <c r="D31" s="114"/>
      <c r="E31" s="114"/>
      <c r="F31" s="114"/>
      <c r="G31" s="114"/>
    </row>
    <row r="32" spans="1:7" ht="15.75" customHeight="1" x14ac:dyDescent="0.3">
      <c r="A32" s="113" t="s">
        <v>515</v>
      </c>
      <c r="B32" s="114"/>
      <c r="C32" s="114"/>
      <c r="D32" s="114"/>
      <c r="E32" s="114"/>
      <c r="F32" s="114"/>
      <c r="G32" s="114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1:G31"/>
    <mergeCell ref="A32:G32"/>
    <mergeCell ref="A1:G1"/>
    <mergeCell ref="A2:G2"/>
    <mergeCell ref="A3:G3"/>
    <mergeCell ref="A4:G4"/>
  </mergeCells>
  <dataValidations count="1">
    <dataValidation type="decimal" allowBlank="1" showErrorMessage="1" sqref="B6:G28" xr:uid="{00000000-0002-0000-0C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82" fitToHeight="58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 x14ac:dyDescent="0.3">
      <c r="A1" s="127" t="s">
        <v>516</v>
      </c>
      <c r="B1" s="114"/>
      <c r="C1" s="114"/>
      <c r="D1" s="114"/>
      <c r="E1" s="114"/>
      <c r="F1" s="114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9.5" customHeight="1" x14ac:dyDescent="0.3">
      <c r="A2" s="104" t="str">
        <f>'Formato 1'!A2</f>
        <v>INSTITUTO MUNICIPAL DE LAS MUJERES</v>
      </c>
      <c r="B2" s="105"/>
      <c r="C2" s="105"/>
      <c r="D2" s="105"/>
      <c r="E2" s="105"/>
      <c r="F2" s="106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29.25" customHeight="1" x14ac:dyDescent="0.3">
      <c r="A3" s="110" t="s">
        <v>517</v>
      </c>
      <c r="B3" s="111"/>
      <c r="C3" s="111"/>
      <c r="D3" s="111"/>
      <c r="E3" s="111"/>
      <c r="F3" s="11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35.25" customHeight="1" x14ac:dyDescent="0.3">
      <c r="A4" s="86" t="s">
        <v>455</v>
      </c>
      <c r="B4" s="86" t="s">
        <v>518</v>
      </c>
      <c r="C4" s="86" t="s">
        <v>519</v>
      </c>
      <c r="D4" s="86" t="s">
        <v>520</v>
      </c>
      <c r="E4" s="86" t="s">
        <v>521</v>
      </c>
      <c r="F4" s="86" t="s">
        <v>522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 x14ac:dyDescent="0.3">
      <c r="A5" s="42" t="s">
        <v>523</v>
      </c>
      <c r="B5" s="15"/>
      <c r="C5" s="15"/>
      <c r="D5" s="15"/>
      <c r="E5" s="15"/>
      <c r="F5" s="1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9.5" customHeight="1" x14ac:dyDescent="0.3">
      <c r="A6" s="50" t="s">
        <v>524</v>
      </c>
      <c r="B6" s="8"/>
      <c r="C6" s="8"/>
      <c r="D6" s="8"/>
      <c r="E6" s="8"/>
      <c r="F6" s="8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9.5" customHeight="1" x14ac:dyDescent="0.3">
      <c r="A7" s="50" t="s">
        <v>525</v>
      </c>
      <c r="B7" s="8"/>
      <c r="C7" s="8"/>
      <c r="D7" s="8"/>
      <c r="E7" s="8"/>
      <c r="F7" s="8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9.5" customHeight="1" x14ac:dyDescent="0.3">
      <c r="A8" s="50"/>
      <c r="B8" s="8"/>
      <c r="C8" s="8"/>
      <c r="D8" s="8"/>
      <c r="E8" s="8"/>
      <c r="F8" s="8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9.5" customHeight="1" x14ac:dyDescent="0.3">
      <c r="A9" s="42" t="s">
        <v>526</v>
      </c>
      <c r="B9" s="8"/>
      <c r="C9" s="8"/>
      <c r="D9" s="8"/>
      <c r="E9" s="8"/>
      <c r="F9" s="8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9.5" customHeight="1" x14ac:dyDescent="0.3">
      <c r="A10" s="50" t="s">
        <v>527</v>
      </c>
      <c r="B10" s="8"/>
      <c r="C10" s="8"/>
      <c r="D10" s="8"/>
      <c r="E10" s="8"/>
      <c r="F10" s="8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9.5" customHeight="1" x14ac:dyDescent="0.3">
      <c r="A11" s="50" t="s">
        <v>528</v>
      </c>
      <c r="B11" s="8"/>
      <c r="C11" s="8"/>
      <c r="D11" s="8"/>
      <c r="E11" s="8"/>
      <c r="F11" s="8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9.5" customHeight="1" x14ac:dyDescent="0.3">
      <c r="A12" s="50" t="s">
        <v>529</v>
      </c>
      <c r="B12" s="8"/>
      <c r="C12" s="8"/>
      <c r="D12" s="8"/>
      <c r="E12" s="8"/>
      <c r="F12" s="8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9.5" customHeight="1" x14ac:dyDescent="0.3">
      <c r="A13" s="50" t="s">
        <v>530</v>
      </c>
      <c r="B13" s="8"/>
      <c r="C13" s="8"/>
      <c r="D13" s="8"/>
      <c r="E13" s="8"/>
      <c r="F13" s="8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9.5" customHeight="1" x14ac:dyDescent="0.3">
      <c r="A14" s="50" t="s">
        <v>531</v>
      </c>
      <c r="B14" s="8"/>
      <c r="C14" s="8"/>
      <c r="D14" s="8"/>
      <c r="E14" s="8"/>
      <c r="F14" s="8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19.5" customHeight="1" x14ac:dyDescent="0.3">
      <c r="A15" s="50" t="s">
        <v>528</v>
      </c>
      <c r="B15" s="8"/>
      <c r="C15" s="8"/>
      <c r="D15" s="8"/>
      <c r="E15" s="8"/>
      <c r="F15" s="8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9.5" customHeight="1" x14ac:dyDescent="0.3">
      <c r="A16" s="50" t="s">
        <v>529</v>
      </c>
      <c r="B16" s="8"/>
      <c r="C16" s="8"/>
      <c r="D16" s="8"/>
      <c r="E16" s="8"/>
      <c r="F16" s="8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9.5" customHeight="1" x14ac:dyDescent="0.3">
      <c r="A17" s="50" t="s">
        <v>530</v>
      </c>
      <c r="B17" s="8"/>
      <c r="C17" s="8"/>
      <c r="D17" s="8"/>
      <c r="E17" s="8"/>
      <c r="F17" s="8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9.5" customHeight="1" x14ac:dyDescent="0.3">
      <c r="A18" s="50" t="s">
        <v>532</v>
      </c>
      <c r="B18" s="74"/>
      <c r="C18" s="8"/>
      <c r="D18" s="8"/>
      <c r="E18" s="8"/>
      <c r="F18" s="8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9.5" customHeight="1" x14ac:dyDescent="0.3">
      <c r="A19" s="50" t="s">
        <v>533</v>
      </c>
      <c r="B19" s="8"/>
      <c r="C19" s="8"/>
      <c r="D19" s="8"/>
      <c r="E19" s="8"/>
      <c r="F19" s="8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9.5" customHeight="1" x14ac:dyDescent="0.3">
      <c r="A20" s="50" t="s">
        <v>534</v>
      </c>
      <c r="B20" s="75"/>
      <c r="C20" s="75"/>
      <c r="D20" s="75"/>
      <c r="E20" s="75"/>
      <c r="F20" s="75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9.5" customHeight="1" x14ac:dyDescent="0.3">
      <c r="A21" s="50" t="s">
        <v>535</v>
      </c>
      <c r="B21" s="75"/>
      <c r="C21" s="75"/>
      <c r="D21" s="75"/>
      <c r="E21" s="75"/>
      <c r="F21" s="75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9.5" customHeight="1" x14ac:dyDescent="0.3">
      <c r="A22" s="50" t="s">
        <v>536</v>
      </c>
      <c r="B22" s="75"/>
      <c r="C22" s="75"/>
      <c r="D22" s="75"/>
      <c r="E22" s="75"/>
      <c r="F22" s="75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9.5" customHeight="1" x14ac:dyDescent="0.3">
      <c r="A23" s="50" t="s">
        <v>537</v>
      </c>
      <c r="B23" s="75"/>
      <c r="C23" s="75"/>
      <c r="D23" s="75"/>
      <c r="E23" s="75"/>
      <c r="F23" s="75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9.5" customHeight="1" x14ac:dyDescent="0.3">
      <c r="A24" s="50" t="s">
        <v>538</v>
      </c>
      <c r="B24" s="76"/>
      <c r="C24" s="8"/>
      <c r="D24" s="8"/>
      <c r="E24" s="8"/>
      <c r="F24" s="8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9.5" customHeight="1" x14ac:dyDescent="0.3">
      <c r="A25" s="50" t="s">
        <v>539</v>
      </c>
      <c r="B25" s="76"/>
      <c r="C25" s="8"/>
      <c r="D25" s="8"/>
      <c r="E25" s="8"/>
      <c r="F25" s="8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9.5" customHeight="1" x14ac:dyDescent="0.3">
      <c r="A26" s="50"/>
      <c r="B26" s="8"/>
      <c r="C26" s="8"/>
      <c r="D26" s="8"/>
      <c r="E26" s="8"/>
      <c r="F26" s="8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9.5" customHeight="1" x14ac:dyDescent="0.3">
      <c r="A27" s="42" t="s">
        <v>540</v>
      </c>
      <c r="B27" s="8"/>
      <c r="C27" s="8"/>
      <c r="D27" s="8"/>
      <c r="E27" s="8"/>
      <c r="F27" s="8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9.5" customHeight="1" x14ac:dyDescent="0.3">
      <c r="A28" s="50" t="s">
        <v>541</v>
      </c>
      <c r="B28" s="8"/>
      <c r="C28" s="8"/>
      <c r="D28" s="8"/>
      <c r="E28" s="8"/>
      <c r="F28" s="8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9.5" customHeight="1" x14ac:dyDescent="0.3">
      <c r="A29" s="50"/>
      <c r="B29" s="8"/>
      <c r="C29" s="8"/>
      <c r="D29" s="8"/>
      <c r="E29" s="8"/>
      <c r="F29" s="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9.5" customHeight="1" x14ac:dyDescent="0.3">
      <c r="A30" s="42" t="s">
        <v>542</v>
      </c>
      <c r="B30" s="8"/>
      <c r="C30" s="8"/>
      <c r="D30" s="8"/>
      <c r="E30" s="8"/>
      <c r="F30" s="8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9.5" customHeight="1" x14ac:dyDescent="0.3">
      <c r="A31" s="50" t="s">
        <v>527</v>
      </c>
      <c r="B31" s="8"/>
      <c r="C31" s="8"/>
      <c r="D31" s="8"/>
      <c r="E31" s="8"/>
      <c r="F31" s="8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9.5" customHeight="1" x14ac:dyDescent="0.3">
      <c r="A32" s="50" t="s">
        <v>531</v>
      </c>
      <c r="B32" s="8"/>
      <c r="C32" s="8"/>
      <c r="D32" s="8"/>
      <c r="E32" s="8"/>
      <c r="F32" s="8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9.5" customHeight="1" x14ac:dyDescent="0.3">
      <c r="A33" s="50" t="s">
        <v>543</v>
      </c>
      <c r="B33" s="8"/>
      <c r="C33" s="8"/>
      <c r="D33" s="8"/>
      <c r="E33" s="8"/>
      <c r="F33" s="8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9.5" customHeight="1" x14ac:dyDescent="0.3">
      <c r="A34" s="50"/>
      <c r="B34" s="8"/>
      <c r="C34" s="8"/>
      <c r="D34" s="8"/>
      <c r="E34" s="8"/>
      <c r="F34" s="8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9.5" customHeight="1" x14ac:dyDescent="0.3">
      <c r="A35" s="42" t="s">
        <v>544</v>
      </c>
      <c r="B35" s="8"/>
      <c r="C35" s="8"/>
      <c r="D35" s="8"/>
      <c r="E35" s="8"/>
      <c r="F35" s="8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9.5" customHeight="1" x14ac:dyDescent="0.3">
      <c r="A36" s="50" t="s">
        <v>545</v>
      </c>
      <c r="B36" s="8"/>
      <c r="C36" s="8"/>
      <c r="D36" s="8"/>
      <c r="E36" s="8"/>
      <c r="F36" s="8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9.5" customHeight="1" x14ac:dyDescent="0.3">
      <c r="A37" s="50" t="s">
        <v>546</v>
      </c>
      <c r="B37" s="8"/>
      <c r="C37" s="8"/>
      <c r="D37" s="8"/>
      <c r="E37" s="8"/>
      <c r="F37" s="8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9.5" customHeight="1" x14ac:dyDescent="0.3">
      <c r="A38" s="50" t="s">
        <v>547</v>
      </c>
      <c r="B38" s="76"/>
      <c r="C38" s="8"/>
      <c r="D38" s="8"/>
      <c r="E38" s="8"/>
      <c r="F38" s="8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9.5" customHeight="1" x14ac:dyDescent="0.3">
      <c r="A39" s="50"/>
      <c r="B39" s="8"/>
      <c r="C39" s="8"/>
      <c r="D39" s="8"/>
      <c r="E39" s="8"/>
      <c r="F39" s="8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9.5" customHeight="1" x14ac:dyDescent="0.3">
      <c r="A40" s="42" t="s">
        <v>548</v>
      </c>
      <c r="B40" s="8"/>
      <c r="C40" s="8"/>
      <c r="D40" s="8"/>
      <c r="E40" s="8"/>
      <c r="F40" s="8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9.5" customHeight="1" x14ac:dyDescent="0.3">
      <c r="A41" s="50"/>
      <c r="B41" s="8"/>
      <c r="C41" s="8"/>
      <c r="D41" s="8"/>
      <c r="E41" s="8"/>
      <c r="F41" s="8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9.5" customHeight="1" x14ac:dyDescent="0.3">
      <c r="A42" s="42" t="s">
        <v>549</v>
      </c>
      <c r="B42" s="8"/>
      <c r="C42" s="8"/>
      <c r="D42" s="8"/>
      <c r="E42" s="8"/>
      <c r="F42" s="8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9.5" customHeight="1" x14ac:dyDescent="0.3">
      <c r="A43" s="50" t="s">
        <v>550</v>
      </c>
      <c r="B43" s="8"/>
      <c r="C43" s="8"/>
      <c r="D43" s="8"/>
      <c r="E43" s="8"/>
      <c r="F43" s="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9.5" customHeight="1" x14ac:dyDescent="0.3">
      <c r="A44" s="50" t="s">
        <v>551</v>
      </c>
      <c r="B44" s="8"/>
      <c r="C44" s="8"/>
      <c r="D44" s="8"/>
      <c r="E44" s="8"/>
      <c r="F44" s="8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9.5" customHeight="1" x14ac:dyDescent="0.3">
      <c r="A45" s="50" t="s">
        <v>552</v>
      </c>
      <c r="B45" s="8"/>
      <c r="C45" s="8"/>
      <c r="D45" s="8"/>
      <c r="E45" s="8"/>
      <c r="F45" s="8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9.5" customHeight="1" x14ac:dyDescent="0.3">
      <c r="A46" s="50"/>
      <c r="B46" s="8"/>
      <c r="C46" s="8"/>
      <c r="D46" s="8"/>
      <c r="E46" s="8"/>
      <c r="F46" s="8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9.5" customHeight="1" x14ac:dyDescent="0.3">
      <c r="A47" s="42" t="s">
        <v>553</v>
      </c>
      <c r="B47" s="8"/>
      <c r="C47" s="8"/>
      <c r="D47" s="8"/>
      <c r="E47" s="8"/>
      <c r="F47" s="8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9.5" customHeight="1" x14ac:dyDescent="0.3">
      <c r="A48" s="50" t="s">
        <v>551</v>
      </c>
      <c r="B48" s="75"/>
      <c r="C48" s="75"/>
      <c r="D48" s="75"/>
      <c r="E48" s="75"/>
      <c r="F48" s="75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9.5" customHeight="1" x14ac:dyDescent="0.3">
      <c r="A49" s="50" t="s">
        <v>552</v>
      </c>
      <c r="B49" s="75"/>
      <c r="C49" s="75"/>
      <c r="D49" s="75"/>
      <c r="E49" s="75"/>
      <c r="F49" s="7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9.5" customHeight="1" x14ac:dyDescent="0.3">
      <c r="A50" s="50"/>
      <c r="B50" s="8"/>
      <c r="C50" s="8"/>
      <c r="D50" s="8"/>
      <c r="E50" s="8"/>
      <c r="F50" s="8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9.5" customHeight="1" x14ac:dyDescent="0.3">
      <c r="A51" s="42" t="s">
        <v>554</v>
      </c>
      <c r="B51" s="8"/>
      <c r="C51" s="8"/>
      <c r="D51" s="8"/>
      <c r="E51" s="8"/>
      <c r="F51" s="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9.5" customHeight="1" x14ac:dyDescent="0.3">
      <c r="A52" s="50" t="s">
        <v>551</v>
      </c>
      <c r="B52" s="8"/>
      <c r="C52" s="8"/>
      <c r="D52" s="8"/>
      <c r="E52" s="8"/>
      <c r="F52" s="8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9.5" customHeight="1" x14ac:dyDescent="0.3">
      <c r="A53" s="50" t="s">
        <v>552</v>
      </c>
      <c r="B53" s="8"/>
      <c r="C53" s="8"/>
      <c r="D53" s="8"/>
      <c r="E53" s="8"/>
      <c r="F53" s="8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9.5" customHeight="1" x14ac:dyDescent="0.3">
      <c r="A54" s="50" t="s">
        <v>555</v>
      </c>
      <c r="B54" s="8"/>
      <c r="C54" s="8"/>
      <c r="D54" s="8"/>
      <c r="E54" s="8"/>
      <c r="F54" s="8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9.5" customHeight="1" x14ac:dyDescent="0.3">
      <c r="A55" s="50"/>
      <c r="B55" s="8"/>
      <c r="C55" s="8"/>
      <c r="D55" s="8"/>
      <c r="E55" s="8"/>
      <c r="F55" s="8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44.25" customHeight="1" x14ac:dyDescent="0.3">
      <c r="A56" s="42" t="s">
        <v>556</v>
      </c>
      <c r="B56" s="8"/>
      <c r="C56" s="8"/>
      <c r="D56" s="8"/>
      <c r="E56" s="8"/>
      <c r="F56" s="8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9.5" customHeight="1" x14ac:dyDescent="0.3">
      <c r="A57" s="50" t="s">
        <v>551</v>
      </c>
      <c r="B57" s="8"/>
      <c r="C57" s="8"/>
      <c r="D57" s="8"/>
      <c r="E57" s="8"/>
      <c r="F57" s="8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9.5" customHeight="1" x14ac:dyDescent="0.3">
      <c r="A58" s="50" t="s">
        <v>552</v>
      </c>
      <c r="B58" s="8"/>
      <c r="C58" s="8"/>
      <c r="D58" s="8"/>
      <c r="E58" s="8"/>
      <c r="F58" s="8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9.5" customHeight="1" x14ac:dyDescent="0.3">
      <c r="A59" s="50"/>
      <c r="B59" s="8"/>
      <c r="C59" s="8"/>
      <c r="D59" s="8"/>
      <c r="E59" s="8"/>
      <c r="F59" s="8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9.5" customHeight="1" x14ac:dyDescent="0.3">
      <c r="A60" s="42" t="s">
        <v>557</v>
      </c>
      <c r="B60" s="8"/>
      <c r="C60" s="8"/>
      <c r="D60" s="8"/>
      <c r="E60" s="8"/>
      <c r="F60" s="8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9.5" customHeight="1" x14ac:dyDescent="0.3">
      <c r="A61" s="50" t="s">
        <v>558</v>
      </c>
      <c r="B61" s="8"/>
      <c r="C61" s="8"/>
      <c r="D61" s="8"/>
      <c r="E61" s="8"/>
      <c r="F61" s="8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9.5" customHeight="1" x14ac:dyDescent="0.3">
      <c r="A62" s="50" t="s">
        <v>559</v>
      </c>
      <c r="B62" s="76"/>
      <c r="C62" s="8"/>
      <c r="D62" s="8"/>
      <c r="E62" s="8"/>
      <c r="F62" s="8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9.5" customHeight="1" x14ac:dyDescent="0.3">
      <c r="A63" s="50"/>
      <c r="B63" s="8"/>
      <c r="C63" s="8"/>
      <c r="D63" s="8"/>
      <c r="E63" s="8"/>
      <c r="F63" s="8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9.5" customHeight="1" x14ac:dyDescent="0.3">
      <c r="A64" s="42" t="s">
        <v>560</v>
      </c>
      <c r="B64" s="8"/>
      <c r="C64" s="8"/>
      <c r="D64" s="8"/>
      <c r="E64" s="8"/>
      <c r="F64" s="8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9.5" customHeight="1" x14ac:dyDescent="0.3">
      <c r="A65" s="50" t="s">
        <v>561</v>
      </c>
      <c r="B65" s="8"/>
      <c r="C65" s="8"/>
      <c r="D65" s="8"/>
      <c r="E65" s="8"/>
      <c r="F65" s="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9.5" customHeight="1" x14ac:dyDescent="0.3">
      <c r="A66" s="50" t="s">
        <v>562</v>
      </c>
      <c r="B66" s="8"/>
      <c r="C66" s="8"/>
      <c r="D66" s="8"/>
      <c r="E66" s="8"/>
      <c r="F66" s="8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9.5" customHeight="1" x14ac:dyDescent="0.3">
      <c r="A67" s="77"/>
      <c r="B67" s="17"/>
      <c r="C67" s="17"/>
      <c r="D67" s="17"/>
      <c r="E67" s="17"/>
      <c r="F67" s="1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9.5" customHeigh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9.5" customHeight="1" x14ac:dyDescent="0.3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9.5" customHeight="1" x14ac:dyDescent="0.3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9.5" customHeight="1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9.5" customHeight="1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9.5" customHeigh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9.5" customHeight="1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9.5" customHeight="1" x14ac:dyDescent="0.3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9.5" customHeight="1" x14ac:dyDescent="0.3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9.5" customHeight="1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9.5" customHeight="1" x14ac:dyDescent="0.3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9.5" customHeight="1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9.5" customHeight="1" x14ac:dyDescent="0.3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9.5" customHeight="1" x14ac:dyDescent="0.3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9.5" customHeigh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9.5" customHeight="1" x14ac:dyDescent="0.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9.5" customHeight="1" x14ac:dyDescent="0.3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9.5" customHeight="1" x14ac:dyDescent="0.3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9.5" customHeight="1" x14ac:dyDescent="0.3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9.5" customHeight="1" x14ac:dyDescent="0.3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9.5" customHeight="1" x14ac:dyDescent="0.3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9.5" customHeight="1" x14ac:dyDescent="0.3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9.5" customHeight="1" x14ac:dyDescent="0.3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9.5" customHeight="1" x14ac:dyDescent="0.3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9.5" customHeight="1" x14ac:dyDescent="0.3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9.5" customHeight="1" x14ac:dyDescent="0.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9.5" customHeigh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9.5" customHeight="1" x14ac:dyDescent="0.3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9.5" customHeight="1" x14ac:dyDescent="0.3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9.5" customHeight="1" x14ac:dyDescent="0.3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9.5" customHeigh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9.5" customHeight="1" x14ac:dyDescent="0.3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9.5" customHeight="1" x14ac:dyDescent="0.3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9.5" customHeight="1" x14ac:dyDescent="0.3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9.5" customHeight="1" x14ac:dyDescent="0.3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9.5" customHeight="1" x14ac:dyDescent="0.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9.5" customHeight="1" x14ac:dyDescent="0.3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9.5" customHeight="1" x14ac:dyDescent="0.3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9.5" customHeight="1" x14ac:dyDescent="0.3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9.5" customHeight="1" x14ac:dyDescent="0.3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9.5" customHeight="1" x14ac:dyDescent="0.3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9.5" customHeight="1" x14ac:dyDescent="0.3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9.5" customHeight="1" x14ac:dyDescent="0.3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9.5" customHeight="1" x14ac:dyDescent="0.3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9.5" customHeight="1" x14ac:dyDescent="0.3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9.5" customHeight="1" x14ac:dyDescent="0.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9.5" customHeight="1" x14ac:dyDescent="0.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9.5" customHeight="1" x14ac:dyDescent="0.3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9.5" customHeight="1" x14ac:dyDescent="0.3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9.5" customHeight="1" x14ac:dyDescent="0.3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9.5" customHeight="1" x14ac:dyDescent="0.3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9.5" customHeight="1" x14ac:dyDescent="0.3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9.5" customHeight="1" x14ac:dyDescent="0.3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9.5" customHeight="1" x14ac:dyDescent="0.3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9.5" customHeight="1" x14ac:dyDescent="0.3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9.5" customHeight="1" x14ac:dyDescent="0.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9.5" customHeight="1" x14ac:dyDescent="0.3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9.5" customHeight="1" x14ac:dyDescent="0.3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9.5" customHeight="1" x14ac:dyDescent="0.3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9.5" customHeight="1" x14ac:dyDescent="0.3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9.5" customHeight="1" x14ac:dyDescent="0.3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9.5" customHeight="1" x14ac:dyDescent="0.3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9.5" customHeight="1" x14ac:dyDescent="0.3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9.5" customHeight="1" x14ac:dyDescent="0.3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9.5" customHeight="1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9.5" customHeight="1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9.5" customHeight="1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9.5" customHeight="1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9.5" customHeight="1" x14ac:dyDescent="0.3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9.5" customHeight="1" x14ac:dyDescent="0.3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9.5" customHeight="1" x14ac:dyDescent="0.3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9.5" customHeight="1" x14ac:dyDescent="0.3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9.5" customHeight="1" x14ac:dyDescent="0.3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9.5" customHeight="1" x14ac:dyDescent="0.3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9.5" customHeight="1" x14ac:dyDescent="0.3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9.5" customHeight="1" x14ac:dyDescent="0.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9.5" customHeight="1" x14ac:dyDescent="0.3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9.5" customHeight="1" x14ac:dyDescent="0.3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9.5" customHeight="1" x14ac:dyDescent="0.3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9.5" customHeight="1" x14ac:dyDescent="0.3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9.5" customHeight="1" x14ac:dyDescent="0.3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9.5" customHeight="1" x14ac:dyDescent="0.3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9.5" customHeight="1" x14ac:dyDescent="0.3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9.5" customHeight="1" x14ac:dyDescent="0.3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9.5" customHeight="1" x14ac:dyDescent="0.3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9.5" customHeight="1" x14ac:dyDescent="0.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9.5" customHeight="1" x14ac:dyDescent="0.3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9.5" customHeight="1" x14ac:dyDescent="0.3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9.5" customHeight="1" x14ac:dyDescent="0.3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9.5" customHeight="1" x14ac:dyDescent="0.3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9.5" customHeight="1" x14ac:dyDescent="0.3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9.5" customHeight="1" x14ac:dyDescent="0.3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9.5" customHeight="1" x14ac:dyDescent="0.3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9.5" customHeight="1" x14ac:dyDescent="0.3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9.5" customHeight="1" x14ac:dyDescent="0.3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9.5" customHeight="1" x14ac:dyDescent="0.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9.5" customHeight="1" x14ac:dyDescent="0.3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9.5" customHeight="1" x14ac:dyDescent="0.3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9.5" customHeight="1" x14ac:dyDescent="0.3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9.5" customHeight="1" x14ac:dyDescent="0.3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9.5" customHeight="1" x14ac:dyDescent="0.3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9.5" customHeight="1" x14ac:dyDescent="0.3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9.5" customHeight="1" x14ac:dyDescent="0.3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9.5" customHeight="1" x14ac:dyDescent="0.3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9.5" customHeight="1" x14ac:dyDescent="0.3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9.5" customHeight="1" x14ac:dyDescent="0.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9.5" customHeight="1" x14ac:dyDescent="0.3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9.5" customHeight="1" x14ac:dyDescent="0.3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9.5" customHeight="1" x14ac:dyDescent="0.3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9.5" customHeight="1" x14ac:dyDescent="0.3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9.5" customHeight="1" x14ac:dyDescent="0.3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9.5" customHeight="1" x14ac:dyDescent="0.3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9.5" customHeight="1" x14ac:dyDescent="0.3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9.5" customHeight="1" x14ac:dyDescent="0.3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9.5" customHeight="1" x14ac:dyDescent="0.3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9.5" customHeight="1" x14ac:dyDescent="0.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9.5" customHeight="1" x14ac:dyDescent="0.3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9.5" customHeight="1" x14ac:dyDescent="0.3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9.5" customHeight="1" x14ac:dyDescent="0.3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9.5" customHeight="1" x14ac:dyDescent="0.3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9.5" customHeight="1" x14ac:dyDescent="0.3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9.5" customHeight="1" x14ac:dyDescent="0.3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9.5" customHeight="1" x14ac:dyDescent="0.3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9.5" customHeight="1" x14ac:dyDescent="0.3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9.5" customHeight="1" x14ac:dyDescent="0.3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9.5" customHeight="1" x14ac:dyDescent="0.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9.5" customHeight="1" x14ac:dyDescent="0.3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9.5" customHeight="1" x14ac:dyDescent="0.3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9.5" customHeight="1" x14ac:dyDescent="0.3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9.5" customHeight="1" x14ac:dyDescent="0.3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9.5" customHeight="1" x14ac:dyDescent="0.3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9.5" customHeight="1" x14ac:dyDescent="0.3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9.5" customHeight="1" x14ac:dyDescent="0.3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9.5" customHeight="1" x14ac:dyDescent="0.3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9.5" customHeight="1" x14ac:dyDescent="0.3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9.5" customHeight="1" x14ac:dyDescent="0.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9.5" customHeight="1" x14ac:dyDescent="0.3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9.5" customHeight="1" x14ac:dyDescent="0.3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9.5" customHeight="1" x14ac:dyDescent="0.3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9.5" customHeight="1" x14ac:dyDescent="0.3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9.5" customHeight="1" x14ac:dyDescent="0.3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9.5" customHeight="1" x14ac:dyDescent="0.3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9.5" customHeight="1" x14ac:dyDescent="0.3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9.5" customHeight="1" x14ac:dyDescent="0.3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9.5" customHeight="1" x14ac:dyDescent="0.3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9.5" customHeight="1" x14ac:dyDescent="0.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9.5" customHeight="1" x14ac:dyDescent="0.3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9.5" customHeight="1" x14ac:dyDescent="0.3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9.5" customHeight="1" x14ac:dyDescent="0.3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9.5" customHeight="1" x14ac:dyDescent="0.3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9.5" customHeight="1" x14ac:dyDescent="0.3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9.5" customHeight="1" x14ac:dyDescent="0.3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9.5" customHeight="1" x14ac:dyDescent="0.3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9.5" customHeight="1" x14ac:dyDescent="0.3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9.5" customHeight="1" x14ac:dyDescent="0.3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9.5" customHeight="1" x14ac:dyDescent="0.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9.5" customHeight="1" x14ac:dyDescent="0.3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9.5" customHeight="1" x14ac:dyDescent="0.3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9.5" customHeight="1" x14ac:dyDescent="0.3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9.5" customHeight="1" x14ac:dyDescent="0.3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9.5" customHeight="1" x14ac:dyDescent="0.3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9.5" customHeight="1" x14ac:dyDescent="0.3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9.5" customHeight="1" x14ac:dyDescent="0.3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9.5" customHeight="1" x14ac:dyDescent="0.3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9.5" customHeight="1" x14ac:dyDescent="0.3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9.5" customHeight="1" x14ac:dyDescent="0.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9.5" customHeight="1" x14ac:dyDescent="0.3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9.5" customHeight="1" x14ac:dyDescent="0.3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9.5" customHeight="1" x14ac:dyDescent="0.3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9.5" customHeight="1" x14ac:dyDescent="0.3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9.5" customHeight="1" x14ac:dyDescent="0.3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9.5" customHeight="1" x14ac:dyDescent="0.3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9.5" customHeight="1" x14ac:dyDescent="0.3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9.5" customHeight="1" x14ac:dyDescent="0.3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9.5" customHeight="1" x14ac:dyDescent="0.3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9.5" customHeight="1" x14ac:dyDescent="0.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9.5" customHeight="1" x14ac:dyDescent="0.3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9.5" customHeight="1" x14ac:dyDescent="0.3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9.5" customHeight="1" x14ac:dyDescent="0.3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9.5" customHeight="1" x14ac:dyDescent="0.3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9.5" customHeight="1" x14ac:dyDescent="0.3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9.5" customHeight="1" x14ac:dyDescent="0.3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9.5" customHeight="1" x14ac:dyDescent="0.3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9.5" customHeight="1" x14ac:dyDescent="0.3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9.5" customHeight="1" x14ac:dyDescent="0.3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9.5" customHeight="1" x14ac:dyDescent="0.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9.5" customHeight="1" x14ac:dyDescent="0.3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9.5" customHeight="1" x14ac:dyDescent="0.3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9.5" customHeight="1" x14ac:dyDescent="0.3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9.5" customHeight="1" x14ac:dyDescent="0.3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9.5" customHeight="1" x14ac:dyDescent="0.3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9.5" customHeight="1" x14ac:dyDescent="0.3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9.5" customHeight="1" x14ac:dyDescent="0.3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9.5" customHeight="1" x14ac:dyDescent="0.3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9.5" customHeight="1" x14ac:dyDescent="0.3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9.5" customHeight="1" x14ac:dyDescent="0.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9.5" customHeight="1" x14ac:dyDescent="0.3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9.5" customHeight="1" x14ac:dyDescent="0.3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9.5" customHeight="1" x14ac:dyDescent="0.3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9.5" customHeight="1" x14ac:dyDescent="0.3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9.5" customHeight="1" x14ac:dyDescent="0.3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9.5" customHeight="1" x14ac:dyDescent="0.3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9.5" customHeight="1" x14ac:dyDescent="0.3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9.5" customHeight="1" x14ac:dyDescent="0.3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9.5" customHeight="1" x14ac:dyDescent="0.3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9.5" customHeight="1" x14ac:dyDescent="0.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9.5" customHeight="1" x14ac:dyDescent="0.3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9.5" customHeight="1" x14ac:dyDescent="0.3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9.5" customHeight="1" x14ac:dyDescent="0.3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9.5" customHeight="1" x14ac:dyDescent="0.3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9.5" customHeight="1" x14ac:dyDescent="0.3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9.5" customHeight="1" x14ac:dyDescent="0.3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9.5" customHeight="1" x14ac:dyDescent="0.3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9.5" customHeight="1" x14ac:dyDescent="0.3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9.5" customHeight="1" x14ac:dyDescent="0.3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9.5" customHeight="1" x14ac:dyDescent="0.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9.5" customHeight="1" x14ac:dyDescent="0.3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9.5" customHeight="1" x14ac:dyDescent="0.3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9.5" customHeight="1" x14ac:dyDescent="0.3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9.5" customHeight="1" x14ac:dyDescent="0.3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9.5" customHeight="1" x14ac:dyDescent="0.3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9.5" customHeight="1" x14ac:dyDescent="0.3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9.5" customHeight="1" x14ac:dyDescent="0.3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9.5" customHeight="1" x14ac:dyDescent="0.3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9.5" customHeight="1" x14ac:dyDescent="0.3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9.5" customHeight="1" x14ac:dyDescent="0.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9.5" customHeight="1" x14ac:dyDescent="0.3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9.5" customHeight="1" x14ac:dyDescent="0.3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9.5" customHeight="1" x14ac:dyDescent="0.3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9.5" customHeight="1" x14ac:dyDescent="0.3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9.5" customHeight="1" x14ac:dyDescent="0.3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9.5" customHeight="1" x14ac:dyDescent="0.3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9.5" customHeight="1" x14ac:dyDescent="0.3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9.5" customHeight="1" x14ac:dyDescent="0.3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9.5" customHeight="1" x14ac:dyDescent="0.3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9.5" customHeight="1" x14ac:dyDescent="0.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9.5" customHeight="1" x14ac:dyDescent="0.3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9.5" customHeight="1" x14ac:dyDescent="0.3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9.5" customHeight="1" x14ac:dyDescent="0.3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9.5" customHeight="1" x14ac:dyDescent="0.3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9.5" customHeight="1" x14ac:dyDescent="0.3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9.5" customHeight="1" x14ac:dyDescent="0.3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9.5" customHeight="1" x14ac:dyDescent="0.3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9.5" customHeight="1" x14ac:dyDescent="0.3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9.5" customHeight="1" x14ac:dyDescent="0.3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9.5" customHeight="1" x14ac:dyDescent="0.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9.5" customHeight="1" x14ac:dyDescent="0.3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9.5" customHeight="1" x14ac:dyDescent="0.3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9.5" customHeight="1" x14ac:dyDescent="0.3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9.5" customHeight="1" x14ac:dyDescent="0.3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9.5" customHeight="1" x14ac:dyDescent="0.3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9.5" customHeight="1" x14ac:dyDescent="0.3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9.5" customHeight="1" x14ac:dyDescent="0.3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9.5" customHeight="1" x14ac:dyDescent="0.3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9.5" customHeight="1" x14ac:dyDescent="0.3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9.5" customHeight="1" x14ac:dyDescent="0.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9.5" customHeight="1" x14ac:dyDescent="0.3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9.5" customHeight="1" x14ac:dyDescent="0.3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9.5" customHeight="1" x14ac:dyDescent="0.3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9.5" customHeight="1" x14ac:dyDescent="0.3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9.5" customHeight="1" x14ac:dyDescent="0.3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9.5" customHeight="1" x14ac:dyDescent="0.3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9.5" customHeight="1" x14ac:dyDescent="0.3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9.5" customHeight="1" x14ac:dyDescent="0.3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9.5" customHeight="1" x14ac:dyDescent="0.3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9.5" customHeight="1" x14ac:dyDescent="0.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9.5" customHeight="1" x14ac:dyDescent="0.3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9.5" customHeight="1" x14ac:dyDescent="0.3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9.5" customHeight="1" x14ac:dyDescent="0.3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9.5" customHeight="1" x14ac:dyDescent="0.3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9.5" customHeight="1" x14ac:dyDescent="0.3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9.5" customHeight="1" x14ac:dyDescent="0.3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9.5" customHeight="1" x14ac:dyDescent="0.3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9.5" customHeight="1" x14ac:dyDescent="0.3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9.5" customHeight="1" x14ac:dyDescent="0.3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9.5" customHeight="1" x14ac:dyDescent="0.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9.5" customHeight="1" x14ac:dyDescent="0.3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9.5" customHeight="1" x14ac:dyDescent="0.3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9.5" customHeight="1" x14ac:dyDescent="0.3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9.5" customHeight="1" x14ac:dyDescent="0.3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9.5" customHeight="1" x14ac:dyDescent="0.3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9.5" customHeight="1" x14ac:dyDescent="0.3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9.5" customHeight="1" x14ac:dyDescent="0.3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9.5" customHeight="1" x14ac:dyDescent="0.3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9.5" customHeight="1" x14ac:dyDescent="0.3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9.5" customHeight="1" x14ac:dyDescent="0.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9.5" customHeight="1" x14ac:dyDescent="0.3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9.5" customHeight="1" x14ac:dyDescent="0.3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9.5" customHeight="1" x14ac:dyDescent="0.3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9.5" customHeight="1" x14ac:dyDescent="0.3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9.5" customHeight="1" x14ac:dyDescent="0.3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9.5" customHeight="1" x14ac:dyDescent="0.3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9.5" customHeight="1" x14ac:dyDescent="0.3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9.5" customHeight="1" x14ac:dyDescent="0.3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9.5" customHeight="1" x14ac:dyDescent="0.3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9.5" customHeight="1" x14ac:dyDescent="0.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9.5" customHeight="1" x14ac:dyDescent="0.3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9.5" customHeight="1" x14ac:dyDescent="0.3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9.5" customHeight="1" x14ac:dyDescent="0.3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9.5" customHeight="1" x14ac:dyDescent="0.3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9.5" customHeight="1" x14ac:dyDescent="0.3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9.5" customHeight="1" x14ac:dyDescent="0.3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9.5" customHeight="1" x14ac:dyDescent="0.3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9.5" customHeight="1" x14ac:dyDescent="0.3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9.5" customHeight="1" x14ac:dyDescent="0.3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9.5" customHeight="1" x14ac:dyDescent="0.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9.5" customHeight="1" x14ac:dyDescent="0.3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9.5" customHeight="1" x14ac:dyDescent="0.3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9.5" customHeight="1" x14ac:dyDescent="0.3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9.5" customHeight="1" x14ac:dyDescent="0.3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9.5" customHeight="1" x14ac:dyDescent="0.3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9.5" customHeight="1" x14ac:dyDescent="0.3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9.5" customHeight="1" x14ac:dyDescent="0.3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9.5" customHeight="1" x14ac:dyDescent="0.3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9.5" customHeight="1" x14ac:dyDescent="0.3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9.5" customHeight="1" x14ac:dyDescent="0.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9.5" customHeight="1" x14ac:dyDescent="0.3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9.5" customHeight="1" x14ac:dyDescent="0.3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9.5" customHeight="1" x14ac:dyDescent="0.3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9.5" customHeight="1" x14ac:dyDescent="0.3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9.5" customHeight="1" x14ac:dyDescent="0.3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9.5" customHeight="1" x14ac:dyDescent="0.3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9.5" customHeight="1" x14ac:dyDescent="0.3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9.5" customHeight="1" x14ac:dyDescent="0.3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9.5" customHeight="1" x14ac:dyDescent="0.3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9.5" customHeight="1" x14ac:dyDescent="0.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9.5" customHeight="1" x14ac:dyDescent="0.3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9.5" customHeight="1" x14ac:dyDescent="0.3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9.5" customHeight="1" x14ac:dyDescent="0.3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9.5" customHeight="1" x14ac:dyDescent="0.3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9.5" customHeight="1" x14ac:dyDescent="0.3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9.5" customHeight="1" x14ac:dyDescent="0.3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9.5" customHeight="1" x14ac:dyDescent="0.3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9.5" customHeight="1" x14ac:dyDescent="0.3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9.5" customHeight="1" x14ac:dyDescent="0.3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9.5" customHeight="1" x14ac:dyDescent="0.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9.5" customHeight="1" x14ac:dyDescent="0.3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9.5" customHeight="1" x14ac:dyDescent="0.3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9.5" customHeight="1" x14ac:dyDescent="0.3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9.5" customHeight="1" x14ac:dyDescent="0.3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9.5" customHeight="1" x14ac:dyDescent="0.3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9.5" customHeight="1" x14ac:dyDescent="0.3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9.5" customHeight="1" x14ac:dyDescent="0.3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9.5" customHeight="1" x14ac:dyDescent="0.3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9.5" customHeight="1" x14ac:dyDescent="0.3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9.5" customHeight="1" x14ac:dyDescent="0.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9.5" customHeight="1" x14ac:dyDescent="0.3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9.5" customHeight="1" x14ac:dyDescent="0.3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9.5" customHeight="1" x14ac:dyDescent="0.3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9.5" customHeight="1" x14ac:dyDescent="0.3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9.5" customHeight="1" x14ac:dyDescent="0.3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9.5" customHeight="1" x14ac:dyDescent="0.3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9.5" customHeight="1" x14ac:dyDescent="0.3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9.5" customHeight="1" x14ac:dyDescent="0.3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9.5" customHeight="1" x14ac:dyDescent="0.3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9.5" customHeight="1" x14ac:dyDescent="0.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9.5" customHeight="1" x14ac:dyDescent="0.3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9.5" customHeight="1" x14ac:dyDescent="0.3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9.5" customHeight="1" x14ac:dyDescent="0.3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9.5" customHeight="1" x14ac:dyDescent="0.3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9.5" customHeight="1" x14ac:dyDescent="0.3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9.5" customHeight="1" x14ac:dyDescent="0.3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9.5" customHeight="1" x14ac:dyDescent="0.3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9.5" customHeight="1" x14ac:dyDescent="0.3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9.5" customHeight="1" x14ac:dyDescent="0.3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9.5" customHeight="1" x14ac:dyDescent="0.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9.5" customHeight="1" x14ac:dyDescent="0.3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9.5" customHeight="1" x14ac:dyDescent="0.3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9.5" customHeight="1" x14ac:dyDescent="0.3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9.5" customHeight="1" x14ac:dyDescent="0.3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9.5" customHeight="1" x14ac:dyDescent="0.3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9.5" customHeight="1" x14ac:dyDescent="0.3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9.5" customHeight="1" x14ac:dyDescent="0.3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9.5" customHeight="1" x14ac:dyDescent="0.3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9.5" customHeight="1" x14ac:dyDescent="0.3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9.5" customHeight="1" x14ac:dyDescent="0.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9.5" customHeight="1" x14ac:dyDescent="0.3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9.5" customHeight="1" x14ac:dyDescent="0.3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9.5" customHeight="1" x14ac:dyDescent="0.3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9.5" customHeight="1" x14ac:dyDescent="0.3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9.5" customHeight="1" x14ac:dyDescent="0.3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9.5" customHeight="1" x14ac:dyDescent="0.3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9.5" customHeight="1" x14ac:dyDescent="0.3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9.5" customHeight="1" x14ac:dyDescent="0.3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9.5" customHeight="1" x14ac:dyDescent="0.3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9.5" customHeight="1" x14ac:dyDescent="0.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9.5" customHeight="1" x14ac:dyDescent="0.3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9.5" customHeight="1" x14ac:dyDescent="0.3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9.5" customHeight="1" x14ac:dyDescent="0.3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9.5" customHeight="1" x14ac:dyDescent="0.3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9.5" customHeight="1" x14ac:dyDescent="0.3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9.5" customHeight="1" x14ac:dyDescent="0.3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9.5" customHeight="1" x14ac:dyDescent="0.3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9.5" customHeight="1" x14ac:dyDescent="0.3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9.5" customHeight="1" x14ac:dyDescent="0.3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9.5" customHeight="1" x14ac:dyDescent="0.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9.5" customHeight="1" x14ac:dyDescent="0.3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9.5" customHeight="1" x14ac:dyDescent="0.3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9.5" customHeight="1" x14ac:dyDescent="0.3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9.5" customHeight="1" x14ac:dyDescent="0.3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9.5" customHeight="1" x14ac:dyDescent="0.3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9.5" customHeight="1" x14ac:dyDescent="0.3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9.5" customHeight="1" x14ac:dyDescent="0.3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9.5" customHeight="1" x14ac:dyDescent="0.3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9.5" customHeight="1" x14ac:dyDescent="0.3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9.5" customHeight="1" x14ac:dyDescent="0.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9.5" customHeight="1" x14ac:dyDescent="0.3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9.5" customHeight="1" x14ac:dyDescent="0.3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9.5" customHeight="1" x14ac:dyDescent="0.3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9.5" customHeight="1" x14ac:dyDescent="0.3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9.5" customHeight="1" x14ac:dyDescent="0.3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9.5" customHeight="1" x14ac:dyDescent="0.3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9.5" customHeight="1" x14ac:dyDescent="0.3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9.5" customHeight="1" x14ac:dyDescent="0.3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9.5" customHeight="1" x14ac:dyDescent="0.3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9.5" customHeight="1" x14ac:dyDescent="0.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9.5" customHeight="1" x14ac:dyDescent="0.3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9.5" customHeight="1" x14ac:dyDescent="0.3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9.5" customHeight="1" x14ac:dyDescent="0.3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9.5" customHeight="1" x14ac:dyDescent="0.3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9.5" customHeight="1" x14ac:dyDescent="0.3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9.5" customHeight="1" x14ac:dyDescent="0.3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9.5" customHeight="1" x14ac:dyDescent="0.3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9.5" customHeight="1" x14ac:dyDescent="0.3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9.5" customHeight="1" x14ac:dyDescent="0.3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9.5" customHeight="1" x14ac:dyDescent="0.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9.5" customHeight="1" x14ac:dyDescent="0.3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9.5" customHeight="1" x14ac:dyDescent="0.3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9.5" customHeight="1" x14ac:dyDescent="0.3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9.5" customHeight="1" x14ac:dyDescent="0.3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9.5" customHeight="1" x14ac:dyDescent="0.3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9.5" customHeight="1" x14ac:dyDescent="0.3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9.5" customHeight="1" x14ac:dyDescent="0.3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9.5" customHeight="1" x14ac:dyDescent="0.3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9.5" customHeight="1" x14ac:dyDescent="0.3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9.5" customHeight="1" x14ac:dyDescent="0.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9.5" customHeight="1" x14ac:dyDescent="0.3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9.5" customHeight="1" x14ac:dyDescent="0.3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9.5" customHeight="1" x14ac:dyDescent="0.3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9.5" customHeight="1" x14ac:dyDescent="0.3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9.5" customHeight="1" x14ac:dyDescent="0.3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9.5" customHeight="1" x14ac:dyDescent="0.3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9.5" customHeight="1" x14ac:dyDescent="0.3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9.5" customHeight="1" x14ac:dyDescent="0.3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9.5" customHeight="1" x14ac:dyDescent="0.3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9.5" customHeight="1" x14ac:dyDescent="0.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9.5" customHeight="1" x14ac:dyDescent="0.3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9.5" customHeight="1" x14ac:dyDescent="0.3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9.5" customHeight="1" x14ac:dyDescent="0.3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9.5" customHeight="1" x14ac:dyDescent="0.3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9.5" customHeight="1" x14ac:dyDescent="0.3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9.5" customHeight="1" x14ac:dyDescent="0.3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9.5" customHeight="1" x14ac:dyDescent="0.3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9.5" customHeight="1" x14ac:dyDescent="0.3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9.5" customHeight="1" x14ac:dyDescent="0.3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9.5" customHeight="1" x14ac:dyDescent="0.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9.5" customHeight="1" x14ac:dyDescent="0.3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9.5" customHeight="1" x14ac:dyDescent="0.3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9.5" customHeight="1" x14ac:dyDescent="0.3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9.5" customHeight="1" x14ac:dyDescent="0.3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9.5" customHeight="1" x14ac:dyDescent="0.3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9.5" customHeight="1" x14ac:dyDescent="0.3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9.5" customHeight="1" x14ac:dyDescent="0.3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9.5" customHeight="1" x14ac:dyDescent="0.3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9.5" customHeight="1" x14ac:dyDescent="0.3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9.5" customHeight="1" x14ac:dyDescent="0.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9.5" customHeight="1" x14ac:dyDescent="0.3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9.5" customHeight="1" x14ac:dyDescent="0.3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9.5" customHeight="1" x14ac:dyDescent="0.3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9.5" customHeight="1" x14ac:dyDescent="0.3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9.5" customHeight="1" x14ac:dyDescent="0.3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9.5" customHeight="1" x14ac:dyDescent="0.3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9.5" customHeight="1" x14ac:dyDescent="0.3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9.5" customHeight="1" x14ac:dyDescent="0.3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9.5" customHeight="1" x14ac:dyDescent="0.3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9.5" customHeight="1" x14ac:dyDescent="0.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9.5" customHeight="1" x14ac:dyDescent="0.3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9.5" customHeight="1" x14ac:dyDescent="0.3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9.5" customHeight="1" x14ac:dyDescent="0.3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9.5" customHeight="1" x14ac:dyDescent="0.3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9.5" customHeight="1" x14ac:dyDescent="0.3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9.5" customHeight="1" x14ac:dyDescent="0.3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9.5" customHeight="1" x14ac:dyDescent="0.3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9.5" customHeight="1" x14ac:dyDescent="0.3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9.5" customHeight="1" x14ac:dyDescent="0.3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9.5" customHeight="1" x14ac:dyDescent="0.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9.5" customHeight="1" x14ac:dyDescent="0.3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9.5" customHeight="1" x14ac:dyDescent="0.3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9.5" customHeight="1" x14ac:dyDescent="0.3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9.5" customHeight="1" x14ac:dyDescent="0.3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9.5" customHeight="1" x14ac:dyDescent="0.3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9.5" customHeight="1" x14ac:dyDescent="0.3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9.5" customHeight="1" x14ac:dyDescent="0.3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9.5" customHeight="1" x14ac:dyDescent="0.3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9.5" customHeight="1" x14ac:dyDescent="0.3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9.5" customHeight="1" x14ac:dyDescent="0.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9.5" customHeight="1" x14ac:dyDescent="0.3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9.5" customHeight="1" x14ac:dyDescent="0.3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9.5" customHeight="1" x14ac:dyDescent="0.3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9.5" customHeight="1" x14ac:dyDescent="0.3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9.5" customHeight="1" x14ac:dyDescent="0.3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9.5" customHeight="1" x14ac:dyDescent="0.3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9.5" customHeight="1" x14ac:dyDescent="0.3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9.5" customHeight="1" x14ac:dyDescent="0.3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9.5" customHeight="1" x14ac:dyDescent="0.3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9.5" customHeight="1" x14ac:dyDescent="0.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9.5" customHeight="1" x14ac:dyDescent="0.3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9.5" customHeight="1" x14ac:dyDescent="0.3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9.5" customHeight="1" x14ac:dyDescent="0.3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9.5" customHeight="1" x14ac:dyDescent="0.3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9.5" customHeight="1" x14ac:dyDescent="0.3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9.5" customHeight="1" x14ac:dyDescent="0.3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9.5" customHeight="1" x14ac:dyDescent="0.3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9.5" customHeight="1" x14ac:dyDescent="0.3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9.5" customHeight="1" x14ac:dyDescent="0.3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9.5" customHeight="1" x14ac:dyDescent="0.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9.5" customHeight="1" x14ac:dyDescent="0.3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9.5" customHeight="1" x14ac:dyDescent="0.3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9.5" customHeight="1" x14ac:dyDescent="0.3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9.5" customHeight="1" x14ac:dyDescent="0.3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9.5" customHeight="1" x14ac:dyDescent="0.3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9.5" customHeight="1" x14ac:dyDescent="0.3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9.5" customHeight="1" x14ac:dyDescent="0.3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9.5" customHeight="1" x14ac:dyDescent="0.3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9.5" customHeight="1" x14ac:dyDescent="0.3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9.5" customHeight="1" x14ac:dyDescent="0.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9.5" customHeight="1" x14ac:dyDescent="0.3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9.5" customHeight="1" x14ac:dyDescent="0.3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9.5" customHeight="1" x14ac:dyDescent="0.3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9.5" customHeight="1" x14ac:dyDescent="0.3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9.5" customHeight="1" x14ac:dyDescent="0.3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9.5" customHeight="1" x14ac:dyDescent="0.3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9.5" customHeight="1" x14ac:dyDescent="0.3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9.5" customHeight="1" x14ac:dyDescent="0.3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9.5" customHeight="1" x14ac:dyDescent="0.3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9.5" customHeight="1" x14ac:dyDescent="0.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9.5" customHeight="1" x14ac:dyDescent="0.3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9.5" customHeight="1" x14ac:dyDescent="0.3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9.5" customHeight="1" x14ac:dyDescent="0.3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9.5" customHeight="1" x14ac:dyDescent="0.3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9.5" customHeight="1" x14ac:dyDescent="0.3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9.5" customHeight="1" x14ac:dyDescent="0.3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9.5" customHeight="1" x14ac:dyDescent="0.3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9.5" customHeight="1" x14ac:dyDescent="0.3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9.5" customHeight="1" x14ac:dyDescent="0.3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9.5" customHeight="1" x14ac:dyDescent="0.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9.5" customHeight="1" x14ac:dyDescent="0.3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9.5" customHeight="1" x14ac:dyDescent="0.3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9.5" customHeight="1" x14ac:dyDescent="0.3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9.5" customHeight="1" x14ac:dyDescent="0.3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9.5" customHeight="1" x14ac:dyDescent="0.3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9.5" customHeight="1" x14ac:dyDescent="0.3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9.5" customHeight="1" x14ac:dyDescent="0.3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9.5" customHeight="1" x14ac:dyDescent="0.3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9.5" customHeight="1" x14ac:dyDescent="0.3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9.5" customHeight="1" x14ac:dyDescent="0.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9.5" customHeight="1" x14ac:dyDescent="0.3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9.5" customHeight="1" x14ac:dyDescent="0.3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9.5" customHeight="1" x14ac:dyDescent="0.3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9.5" customHeight="1" x14ac:dyDescent="0.3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9.5" customHeight="1" x14ac:dyDescent="0.3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9.5" customHeight="1" x14ac:dyDescent="0.3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9.5" customHeight="1" x14ac:dyDescent="0.3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9.5" customHeight="1" x14ac:dyDescent="0.3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9.5" customHeight="1" x14ac:dyDescent="0.3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9.5" customHeight="1" x14ac:dyDescent="0.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9.5" customHeight="1" x14ac:dyDescent="0.3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9.5" customHeight="1" x14ac:dyDescent="0.3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9.5" customHeight="1" x14ac:dyDescent="0.3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9.5" customHeight="1" x14ac:dyDescent="0.3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9.5" customHeight="1" x14ac:dyDescent="0.3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9.5" customHeight="1" x14ac:dyDescent="0.3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9.5" customHeight="1" x14ac:dyDescent="0.3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9.5" customHeight="1" x14ac:dyDescent="0.3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9.5" customHeight="1" x14ac:dyDescent="0.3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9.5" customHeight="1" x14ac:dyDescent="0.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9.5" customHeight="1" x14ac:dyDescent="0.3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9.5" customHeight="1" x14ac:dyDescent="0.3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9.5" customHeight="1" x14ac:dyDescent="0.3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9.5" customHeight="1" x14ac:dyDescent="0.3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9.5" customHeight="1" x14ac:dyDescent="0.3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9.5" customHeight="1" x14ac:dyDescent="0.3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9.5" customHeight="1" x14ac:dyDescent="0.3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9.5" customHeight="1" x14ac:dyDescent="0.3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9.5" customHeight="1" x14ac:dyDescent="0.3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9.5" customHeight="1" x14ac:dyDescent="0.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9.5" customHeight="1" x14ac:dyDescent="0.3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9.5" customHeight="1" x14ac:dyDescent="0.3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9.5" customHeight="1" x14ac:dyDescent="0.3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9.5" customHeight="1" x14ac:dyDescent="0.3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9.5" customHeight="1" x14ac:dyDescent="0.3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9.5" customHeight="1" x14ac:dyDescent="0.3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9.5" customHeight="1" x14ac:dyDescent="0.3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9.5" customHeight="1" x14ac:dyDescent="0.3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9.5" customHeight="1" x14ac:dyDescent="0.3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9.5" customHeight="1" x14ac:dyDescent="0.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9.5" customHeight="1" x14ac:dyDescent="0.3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9.5" customHeight="1" x14ac:dyDescent="0.3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9.5" customHeight="1" x14ac:dyDescent="0.3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9.5" customHeight="1" x14ac:dyDescent="0.3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9.5" customHeight="1" x14ac:dyDescent="0.3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9.5" customHeight="1" x14ac:dyDescent="0.3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9.5" customHeight="1" x14ac:dyDescent="0.3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9.5" customHeight="1" x14ac:dyDescent="0.3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9.5" customHeight="1" x14ac:dyDescent="0.3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9.5" customHeight="1" x14ac:dyDescent="0.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9.5" customHeight="1" x14ac:dyDescent="0.3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9.5" customHeight="1" x14ac:dyDescent="0.3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9.5" customHeight="1" x14ac:dyDescent="0.3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9.5" customHeight="1" x14ac:dyDescent="0.3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9.5" customHeight="1" x14ac:dyDescent="0.3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9.5" customHeight="1" x14ac:dyDescent="0.3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9.5" customHeight="1" x14ac:dyDescent="0.3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9.5" customHeight="1" x14ac:dyDescent="0.3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9.5" customHeight="1" x14ac:dyDescent="0.3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9.5" customHeight="1" x14ac:dyDescent="0.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9.5" customHeight="1" x14ac:dyDescent="0.3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9.5" customHeight="1" x14ac:dyDescent="0.3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9.5" customHeight="1" x14ac:dyDescent="0.3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9.5" customHeight="1" x14ac:dyDescent="0.3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9.5" customHeight="1" x14ac:dyDescent="0.3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9.5" customHeight="1" x14ac:dyDescent="0.3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9.5" customHeight="1" x14ac:dyDescent="0.3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9.5" customHeight="1" x14ac:dyDescent="0.3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9.5" customHeight="1" x14ac:dyDescent="0.3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9.5" customHeight="1" x14ac:dyDescent="0.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9.5" customHeight="1" x14ac:dyDescent="0.3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9.5" customHeight="1" x14ac:dyDescent="0.3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9.5" customHeight="1" x14ac:dyDescent="0.3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9.5" customHeight="1" x14ac:dyDescent="0.3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9.5" customHeight="1" x14ac:dyDescent="0.3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9.5" customHeight="1" x14ac:dyDescent="0.3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9.5" customHeight="1" x14ac:dyDescent="0.3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9.5" customHeight="1" x14ac:dyDescent="0.3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9.5" customHeight="1" x14ac:dyDescent="0.3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9.5" customHeight="1" x14ac:dyDescent="0.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9.5" customHeight="1" x14ac:dyDescent="0.3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9.5" customHeight="1" x14ac:dyDescent="0.3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9.5" customHeight="1" x14ac:dyDescent="0.3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9.5" customHeight="1" x14ac:dyDescent="0.3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9.5" customHeight="1" x14ac:dyDescent="0.3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9.5" customHeight="1" x14ac:dyDescent="0.3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9.5" customHeight="1" x14ac:dyDescent="0.3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9.5" customHeight="1" x14ac:dyDescent="0.3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9.5" customHeight="1" x14ac:dyDescent="0.3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9.5" customHeight="1" x14ac:dyDescent="0.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9.5" customHeight="1" x14ac:dyDescent="0.3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9.5" customHeight="1" x14ac:dyDescent="0.3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9.5" customHeight="1" x14ac:dyDescent="0.3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9.5" customHeight="1" x14ac:dyDescent="0.3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9.5" customHeight="1" x14ac:dyDescent="0.3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9.5" customHeight="1" x14ac:dyDescent="0.3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9.5" customHeight="1" x14ac:dyDescent="0.3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9.5" customHeight="1" x14ac:dyDescent="0.3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9.5" customHeight="1" x14ac:dyDescent="0.3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9.5" customHeight="1" x14ac:dyDescent="0.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9.5" customHeight="1" x14ac:dyDescent="0.3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9.5" customHeight="1" x14ac:dyDescent="0.3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9.5" customHeight="1" x14ac:dyDescent="0.3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9.5" customHeight="1" x14ac:dyDescent="0.3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9.5" customHeight="1" x14ac:dyDescent="0.3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9.5" customHeight="1" x14ac:dyDescent="0.3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9.5" customHeight="1" x14ac:dyDescent="0.3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9.5" customHeight="1" x14ac:dyDescent="0.3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9.5" customHeight="1" x14ac:dyDescent="0.3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9.5" customHeight="1" x14ac:dyDescent="0.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9.5" customHeight="1" x14ac:dyDescent="0.3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9.5" customHeight="1" x14ac:dyDescent="0.3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9.5" customHeight="1" x14ac:dyDescent="0.3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9.5" customHeight="1" x14ac:dyDescent="0.3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9.5" customHeight="1" x14ac:dyDescent="0.3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9.5" customHeight="1" x14ac:dyDescent="0.3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9.5" customHeight="1" x14ac:dyDescent="0.3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9.5" customHeight="1" x14ac:dyDescent="0.3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9.5" customHeight="1" x14ac:dyDescent="0.3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9.5" customHeight="1" x14ac:dyDescent="0.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9.5" customHeight="1" x14ac:dyDescent="0.3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9.5" customHeight="1" x14ac:dyDescent="0.3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9.5" customHeight="1" x14ac:dyDescent="0.3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9.5" customHeight="1" x14ac:dyDescent="0.3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9.5" customHeight="1" x14ac:dyDescent="0.3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9.5" customHeight="1" x14ac:dyDescent="0.3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9.5" customHeight="1" x14ac:dyDescent="0.3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9.5" customHeight="1" x14ac:dyDescent="0.3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9.5" customHeight="1" x14ac:dyDescent="0.3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9.5" customHeight="1" x14ac:dyDescent="0.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9.5" customHeight="1" x14ac:dyDescent="0.3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9.5" customHeight="1" x14ac:dyDescent="0.3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9.5" customHeight="1" x14ac:dyDescent="0.3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9.5" customHeight="1" x14ac:dyDescent="0.3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9.5" customHeight="1" x14ac:dyDescent="0.3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9.5" customHeight="1" x14ac:dyDescent="0.3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9.5" customHeight="1" x14ac:dyDescent="0.3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9.5" customHeight="1" x14ac:dyDescent="0.3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9.5" customHeight="1" x14ac:dyDescent="0.3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9.5" customHeight="1" x14ac:dyDescent="0.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9.5" customHeight="1" x14ac:dyDescent="0.3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9.5" customHeight="1" x14ac:dyDescent="0.3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9.5" customHeight="1" x14ac:dyDescent="0.3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9.5" customHeight="1" x14ac:dyDescent="0.3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9.5" customHeight="1" x14ac:dyDescent="0.3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9.5" customHeight="1" x14ac:dyDescent="0.3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9.5" customHeight="1" x14ac:dyDescent="0.3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9.5" customHeight="1" x14ac:dyDescent="0.3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9.5" customHeight="1" x14ac:dyDescent="0.3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9.5" customHeight="1" x14ac:dyDescent="0.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9.5" customHeight="1" x14ac:dyDescent="0.3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9.5" customHeight="1" x14ac:dyDescent="0.3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9.5" customHeight="1" x14ac:dyDescent="0.3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9.5" customHeight="1" x14ac:dyDescent="0.3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9.5" customHeight="1" x14ac:dyDescent="0.3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9.5" customHeight="1" x14ac:dyDescent="0.3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9.5" customHeight="1" x14ac:dyDescent="0.3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9.5" customHeight="1" x14ac:dyDescent="0.3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9.5" customHeight="1" x14ac:dyDescent="0.3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9.5" customHeight="1" x14ac:dyDescent="0.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9.5" customHeight="1" x14ac:dyDescent="0.3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9.5" customHeight="1" x14ac:dyDescent="0.3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9.5" customHeight="1" x14ac:dyDescent="0.3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9.5" customHeight="1" x14ac:dyDescent="0.3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9.5" customHeight="1" x14ac:dyDescent="0.3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9.5" customHeight="1" x14ac:dyDescent="0.3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9.5" customHeight="1" x14ac:dyDescent="0.3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9.5" customHeight="1" x14ac:dyDescent="0.3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9.5" customHeight="1" x14ac:dyDescent="0.3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9.5" customHeight="1" x14ac:dyDescent="0.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9.5" customHeight="1" x14ac:dyDescent="0.3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9.5" customHeight="1" x14ac:dyDescent="0.3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9.5" customHeight="1" x14ac:dyDescent="0.3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9.5" customHeight="1" x14ac:dyDescent="0.3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9.5" customHeight="1" x14ac:dyDescent="0.3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9.5" customHeight="1" x14ac:dyDescent="0.3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9.5" customHeight="1" x14ac:dyDescent="0.3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9.5" customHeight="1" x14ac:dyDescent="0.3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9.5" customHeight="1" x14ac:dyDescent="0.3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9.5" customHeight="1" x14ac:dyDescent="0.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9.5" customHeight="1" x14ac:dyDescent="0.3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9.5" customHeight="1" x14ac:dyDescent="0.3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9.5" customHeight="1" x14ac:dyDescent="0.3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9.5" customHeight="1" x14ac:dyDescent="0.3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9.5" customHeight="1" x14ac:dyDescent="0.3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9.5" customHeight="1" x14ac:dyDescent="0.3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9.5" customHeight="1" x14ac:dyDescent="0.3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9.5" customHeight="1" x14ac:dyDescent="0.3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9.5" customHeight="1" x14ac:dyDescent="0.3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9.5" customHeight="1" x14ac:dyDescent="0.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9.5" customHeight="1" x14ac:dyDescent="0.3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9.5" customHeight="1" x14ac:dyDescent="0.3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9.5" customHeight="1" x14ac:dyDescent="0.3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9.5" customHeight="1" x14ac:dyDescent="0.3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9.5" customHeight="1" x14ac:dyDescent="0.3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9.5" customHeight="1" x14ac:dyDescent="0.3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9.5" customHeight="1" x14ac:dyDescent="0.3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9.5" customHeight="1" x14ac:dyDescent="0.3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9.5" customHeight="1" x14ac:dyDescent="0.3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9.5" customHeight="1" x14ac:dyDescent="0.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9.5" customHeight="1" x14ac:dyDescent="0.3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9.5" customHeight="1" x14ac:dyDescent="0.3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9.5" customHeight="1" x14ac:dyDescent="0.3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9.5" customHeight="1" x14ac:dyDescent="0.3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9.5" customHeight="1" x14ac:dyDescent="0.3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9.5" customHeight="1" x14ac:dyDescent="0.3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9.5" customHeight="1" x14ac:dyDescent="0.3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9.5" customHeight="1" x14ac:dyDescent="0.3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9.5" customHeight="1" x14ac:dyDescent="0.3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9.5" customHeight="1" x14ac:dyDescent="0.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9.5" customHeight="1" x14ac:dyDescent="0.3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9.5" customHeight="1" x14ac:dyDescent="0.3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9.5" customHeight="1" x14ac:dyDescent="0.3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9.5" customHeight="1" x14ac:dyDescent="0.3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9.5" customHeight="1" x14ac:dyDescent="0.3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9.5" customHeight="1" x14ac:dyDescent="0.3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9.5" customHeight="1" x14ac:dyDescent="0.3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9.5" customHeight="1" x14ac:dyDescent="0.3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9.5" customHeight="1" x14ac:dyDescent="0.3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9.5" customHeight="1" x14ac:dyDescent="0.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9.5" customHeight="1" x14ac:dyDescent="0.3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9.5" customHeight="1" x14ac:dyDescent="0.3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9.5" customHeight="1" x14ac:dyDescent="0.3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9.5" customHeight="1" x14ac:dyDescent="0.3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9.5" customHeight="1" x14ac:dyDescent="0.3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9.5" customHeight="1" x14ac:dyDescent="0.3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9.5" customHeight="1" x14ac:dyDescent="0.3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9.5" customHeight="1" x14ac:dyDescent="0.3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9.5" customHeight="1" x14ac:dyDescent="0.3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9.5" customHeight="1" x14ac:dyDescent="0.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9.5" customHeight="1" x14ac:dyDescent="0.3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9.5" customHeight="1" x14ac:dyDescent="0.3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9.5" customHeight="1" x14ac:dyDescent="0.3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9.5" customHeight="1" x14ac:dyDescent="0.3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9.5" customHeight="1" x14ac:dyDescent="0.3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9.5" customHeight="1" x14ac:dyDescent="0.3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9.5" customHeight="1" x14ac:dyDescent="0.3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9.5" customHeight="1" x14ac:dyDescent="0.3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9.5" customHeight="1" x14ac:dyDescent="0.3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9.5" customHeight="1" x14ac:dyDescent="0.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9.5" customHeight="1" x14ac:dyDescent="0.3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9.5" customHeight="1" x14ac:dyDescent="0.3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9.5" customHeight="1" x14ac:dyDescent="0.3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9.5" customHeight="1" x14ac:dyDescent="0.3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9.5" customHeight="1" x14ac:dyDescent="0.3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9.5" customHeight="1" x14ac:dyDescent="0.3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9.5" customHeight="1" x14ac:dyDescent="0.3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9.5" customHeight="1" x14ac:dyDescent="0.3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9.5" customHeight="1" x14ac:dyDescent="0.3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9.5" customHeight="1" x14ac:dyDescent="0.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9.5" customHeight="1" x14ac:dyDescent="0.3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9.5" customHeight="1" x14ac:dyDescent="0.3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9.5" customHeight="1" x14ac:dyDescent="0.3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9.5" customHeight="1" x14ac:dyDescent="0.3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9.5" customHeight="1" x14ac:dyDescent="0.3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9.5" customHeight="1" x14ac:dyDescent="0.3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9.5" customHeight="1" x14ac:dyDescent="0.3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9.5" customHeight="1" x14ac:dyDescent="0.3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9.5" customHeight="1" x14ac:dyDescent="0.3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9.5" customHeight="1" x14ac:dyDescent="0.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9.5" customHeight="1" x14ac:dyDescent="0.3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9.5" customHeight="1" x14ac:dyDescent="0.3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9.5" customHeight="1" x14ac:dyDescent="0.3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9.5" customHeight="1" x14ac:dyDescent="0.3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9.5" customHeight="1" x14ac:dyDescent="0.3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9.5" customHeight="1" x14ac:dyDescent="0.3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9.5" customHeight="1" x14ac:dyDescent="0.3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9.5" customHeight="1" x14ac:dyDescent="0.3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9.5" customHeight="1" x14ac:dyDescent="0.3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9.5" customHeight="1" x14ac:dyDescent="0.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9.5" customHeight="1" x14ac:dyDescent="0.3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9.5" customHeight="1" x14ac:dyDescent="0.3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9.5" customHeight="1" x14ac:dyDescent="0.3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9.5" customHeight="1" x14ac:dyDescent="0.3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9.5" customHeight="1" x14ac:dyDescent="0.3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9.5" customHeight="1" x14ac:dyDescent="0.3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9.5" customHeight="1" x14ac:dyDescent="0.3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9.5" customHeight="1" x14ac:dyDescent="0.3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9.5" customHeight="1" x14ac:dyDescent="0.3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9.5" customHeight="1" x14ac:dyDescent="0.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9.5" customHeight="1" x14ac:dyDescent="0.3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9.5" customHeight="1" x14ac:dyDescent="0.3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9.5" customHeight="1" x14ac:dyDescent="0.3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9.5" customHeight="1" x14ac:dyDescent="0.3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9.5" customHeight="1" x14ac:dyDescent="0.3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9.5" customHeight="1" x14ac:dyDescent="0.3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9.5" customHeight="1" x14ac:dyDescent="0.3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9.5" customHeight="1" x14ac:dyDescent="0.3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9.5" customHeight="1" x14ac:dyDescent="0.3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9.5" customHeight="1" x14ac:dyDescent="0.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9.5" customHeight="1" x14ac:dyDescent="0.3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9.5" customHeight="1" x14ac:dyDescent="0.3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9.5" customHeight="1" x14ac:dyDescent="0.3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9.5" customHeight="1" x14ac:dyDescent="0.3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9.5" customHeight="1" x14ac:dyDescent="0.3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9.5" customHeight="1" x14ac:dyDescent="0.3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9.5" customHeight="1" x14ac:dyDescent="0.3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9.5" customHeight="1" x14ac:dyDescent="0.3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9.5" customHeight="1" x14ac:dyDescent="0.3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9.5" customHeight="1" x14ac:dyDescent="0.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9.5" customHeight="1" x14ac:dyDescent="0.3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9.5" customHeight="1" x14ac:dyDescent="0.3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9.5" customHeight="1" x14ac:dyDescent="0.3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9.5" customHeight="1" x14ac:dyDescent="0.3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9.5" customHeight="1" x14ac:dyDescent="0.3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9.5" customHeight="1" x14ac:dyDescent="0.3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9.5" customHeight="1" x14ac:dyDescent="0.3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9.5" customHeight="1" x14ac:dyDescent="0.3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9.5" customHeight="1" x14ac:dyDescent="0.3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9.5" customHeight="1" x14ac:dyDescent="0.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9.5" customHeight="1" x14ac:dyDescent="0.3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9.5" customHeight="1" x14ac:dyDescent="0.3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9.5" customHeight="1" x14ac:dyDescent="0.3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9.5" customHeight="1" x14ac:dyDescent="0.3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9.5" customHeight="1" x14ac:dyDescent="0.3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9.5" customHeight="1" x14ac:dyDescent="0.3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9.5" customHeight="1" x14ac:dyDescent="0.3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9.5" customHeight="1" x14ac:dyDescent="0.3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9.5" customHeight="1" x14ac:dyDescent="0.3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9.5" customHeight="1" x14ac:dyDescent="0.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9.5" customHeight="1" x14ac:dyDescent="0.3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9.5" customHeight="1" x14ac:dyDescent="0.3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9.5" customHeight="1" x14ac:dyDescent="0.3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9.5" customHeight="1" x14ac:dyDescent="0.3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9.5" customHeight="1" x14ac:dyDescent="0.3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9.5" customHeight="1" x14ac:dyDescent="0.3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9.5" customHeight="1" x14ac:dyDescent="0.3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9.5" customHeight="1" x14ac:dyDescent="0.3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9.5" customHeight="1" x14ac:dyDescent="0.3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9.5" customHeight="1" x14ac:dyDescent="0.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9.5" customHeight="1" x14ac:dyDescent="0.3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9.5" customHeight="1" x14ac:dyDescent="0.3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9.5" customHeight="1" x14ac:dyDescent="0.3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9.5" customHeight="1" x14ac:dyDescent="0.3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9.5" customHeight="1" x14ac:dyDescent="0.3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9.5" customHeight="1" x14ac:dyDescent="0.3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9.5" customHeight="1" x14ac:dyDescent="0.3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9.5" customHeight="1" x14ac:dyDescent="0.3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9.5" customHeight="1" x14ac:dyDescent="0.3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9.5" customHeight="1" x14ac:dyDescent="0.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9.5" customHeight="1" x14ac:dyDescent="0.3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9.5" customHeight="1" x14ac:dyDescent="0.3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9.5" customHeight="1" x14ac:dyDescent="0.3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9.5" customHeight="1" x14ac:dyDescent="0.3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9.5" customHeight="1" x14ac:dyDescent="0.3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9.5" customHeight="1" x14ac:dyDescent="0.3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9.5" customHeight="1" x14ac:dyDescent="0.3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9.5" customHeight="1" x14ac:dyDescent="0.3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9.5" customHeight="1" x14ac:dyDescent="0.3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9.5" customHeight="1" x14ac:dyDescent="0.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9.5" customHeight="1" x14ac:dyDescent="0.3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9.5" customHeight="1" x14ac:dyDescent="0.3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9.5" customHeight="1" x14ac:dyDescent="0.3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9.5" customHeight="1" x14ac:dyDescent="0.3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9.5" customHeight="1" x14ac:dyDescent="0.3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9.5" customHeight="1" x14ac:dyDescent="0.3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9.5" customHeight="1" x14ac:dyDescent="0.3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9.5" customHeight="1" x14ac:dyDescent="0.3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9.5" customHeight="1" x14ac:dyDescent="0.3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9.5" customHeight="1" x14ac:dyDescent="0.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9.5" customHeight="1" x14ac:dyDescent="0.3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9.5" customHeight="1" x14ac:dyDescent="0.3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9.5" customHeight="1" x14ac:dyDescent="0.3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9.5" customHeight="1" x14ac:dyDescent="0.3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9.5" customHeight="1" x14ac:dyDescent="0.3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9.5" customHeight="1" x14ac:dyDescent="0.3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9.5" customHeight="1" x14ac:dyDescent="0.3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9.5" customHeight="1" x14ac:dyDescent="0.3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9.5" customHeight="1" x14ac:dyDescent="0.3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9.5" customHeight="1" x14ac:dyDescent="0.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9.5" customHeight="1" x14ac:dyDescent="0.3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9.5" customHeight="1" x14ac:dyDescent="0.3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9.5" customHeight="1" x14ac:dyDescent="0.3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9.5" customHeight="1" x14ac:dyDescent="0.3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9.5" customHeight="1" x14ac:dyDescent="0.3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9.5" customHeight="1" x14ac:dyDescent="0.3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9.5" customHeight="1" x14ac:dyDescent="0.3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3">
    <mergeCell ref="A1:F1"/>
    <mergeCell ref="A2:F2"/>
    <mergeCell ref="A3:F3"/>
  </mergeCells>
  <dataValidations count="11">
    <dataValidation type="decimal" allowBlank="1" showErrorMessage="1" sqref="B11:F13 B15:F17" xr:uid="{00000000-0002-0000-0D00-000000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0D00-000001000000}">
      <formula1>0</formula1>
      <formula2>199</formula2>
    </dataValidation>
    <dataValidation type="decimal" allowBlank="1" showErrorMessage="1" sqref="B28:F28 B31:F33 B36:F38 B43:F45 B52:F54 B57:F58 B62:F62" xr:uid="{00000000-0002-0000-0D00-000002000000}">
      <formula1>-1.79769313486231E+100</formula1>
      <formula2>1.79769313486231E+100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3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0D00-000004000000}">
      <formula1>0</formula1>
      <formula2>100</formula2>
    </dataValidation>
    <dataValidation type="decimal" allowBlank="1" showInputMessage="1" showErrorMessage="1" prompt="Promedio de años de servicios de los trabajadores afiliados activos." sqref="B19:F19" xr:uid="{00000000-0002-0000-0D00-000005000000}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 xr:uid="{00000000-0002-0000-0D00-000006000000}">
      <formula1>0</formula1>
      <formula2>199</formula2>
    </dataValidation>
    <dataValidation type="decimal" allowBlank="1" showInputMessage="1" showErrorMessage="1" prompt="El año en que el plan se encuentre en descapitalización." sqref="B61:F61" xr:uid="{00000000-0002-0000-0D00-000007000000}">
      <formula1>1900</formula1>
      <formula2>2099</formula2>
    </dataValidation>
    <dataValidation type="decimal" allowBlank="1" showInputMessage="1" showErrorMessage="1" prompt="El año en que se elaboró el estudio actuarial más reciente." sqref="B65:F65" xr:uid="{00000000-0002-0000-0D00-000008000000}">
      <formula1>1900</formula1>
      <formula2>2099</formula2>
    </dataValidation>
    <dataValidation type="decimal" allowBlank="1" showErrorMessage="1" sqref="B10:F10 B14:F14" xr:uid="{00000000-0002-0000-0D00-000009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0D00-00000A000000}">
      <formula1>0</formula1>
      <formula2>100</formula2>
    </dataValidation>
  </dataValidations>
  <pageMargins left="0.70866141732283472" right="0.70866141732283472" top="0.74803149606299213" bottom="0.74803149606299213" header="0" footer="0"/>
  <pageSetup scale="75" fitToHeight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 x14ac:dyDescent="0.3">
      <c r="A1" s="101" t="s">
        <v>123</v>
      </c>
      <c r="B1" s="102"/>
      <c r="C1" s="102"/>
      <c r="D1" s="102"/>
      <c r="E1" s="102"/>
      <c r="F1" s="102"/>
      <c r="G1" s="102"/>
      <c r="H1" s="103"/>
    </row>
    <row r="2" spans="1:8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3">
      <c r="A3" s="107" t="s">
        <v>124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3">
      <c r="A4" s="107" t="str">
        <f>'Formato 3'!A4</f>
        <v>Del 1 de Enero al 31 de Diciembre de 2025 (b)</v>
      </c>
      <c r="B4" s="108"/>
      <c r="C4" s="108"/>
      <c r="D4" s="108"/>
      <c r="E4" s="108"/>
      <c r="F4" s="108"/>
      <c r="G4" s="108"/>
      <c r="H4" s="109"/>
    </row>
    <row r="5" spans="1:8" ht="14.4" x14ac:dyDescent="0.3">
      <c r="A5" s="110" t="s">
        <v>3</v>
      </c>
      <c r="B5" s="111"/>
      <c r="C5" s="111"/>
      <c r="D5" s="111"/>
      <c r="E5" s="111"/>
      <c r="F5" s="111"/>
      <c r="G5" s="111"/>
      <c r="H5" s="112"/>
    </row>
    <row r="6" spans="1:8" ht="41.25" customHeight="1" x14ac:dyDescent="0.3">
      <c r="A6" s="19" t="s">
        <v>125</v>
      </c>
      <c r="B6" s="19" t="s">
        <v>567</v>
      </c>
      <c r="C6" s="19" t="s">
        <v>126</v>
      </c>
      <c r="D6" s="19" t="s">
        <v>127</v>
      </c>
      <c r="E6" s="19" t="s">
        <v>128</v>
      </c>
      <c r="F6" s="19" t="s">
        <v>129</v>
      </c>
      <c r="G6" s="19" t="s">
        <v>130</v>
      </c>
      <c r="H6" s="3" t="s">
        <v>131</v>
      </c>
    </row>
    <row r="7" spans="1:8" ht="14.4" x14ac:dyDescent="0.3">
      <c r="A7" s="20"/>
      <c r="B7" s="21"/>
      <c r="C7" s="21"/>
      <c r="D7" s="21"/>
      <c r="E7" s="21"/>
      <c r="F7" s="21"/>
      <c r="G7" s="21"/>
      <c r="H7" s="21"/>
    </row>
    <row r="8" spans="1:8" ht="14.4" x14ac:dyDescent="0.3">
      <c r="A8" s="22" t="s">
        <v>132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 x14ac:dyDescent="0.3">
      <c r="A9" s="23" t="s">
        <v>133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 x14ac:dyDescent="0.3">
      <c r="A10" s="23" t="s">
        <v>134</v>
      </c>
      <c r="B10" s="24">
        <v>0</v>
      </c>
      <c r="C10" s="10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ht="14.4" x14ac:dyDescent="0.3">
      <c r="A11" s="23" t="s">
        <v>135</v>
      </c>
      <c r="B11" s="24">
        <v>0</v>
      </c>
      <c r="C11" s="10">
        <v>0</v>
      </c>
      <c r="D11" s="24">
        <v>0</v>
      </c>
      <c r="E11" s="24">
        <v>0</v>
      </c>
      <c r="F11" s="24">
        <v>0</v>
      </c>
      <c r="G11" s="10">
        <v>0</v>
      </c>
      <c r="H11" s="10">
        <v>0</v>
      </c>
    </row>
    <row r="12" spans="1:8" ht="16.5" customHeight="1" x14ac:dyDescent="0.3">
      <c r="A12" s="23" t="s">
        <v>136</v>
      </c>
      <c r="B12" s="24">
        <v>0</v>
      </c>
      <c r="C12" s="10">
        <v>0</v>
      </c>
      <c r="D12" s="24">
        <v>0</v>
      </c>
      <c r="E12" s="24">
        <v>0</v>
      </c>
      <c r="F12" s="24">
        <v>0</v>
      </c>
      <c r="G12" s="10">
        <v>0</v>
      </c>
      <c r="H12" s="10">
        <v>0</v>
      </c>
    </row>
    <row r="13" spans="1:8" ht="14.4" x14ac:dyDescent="0.3">
      <c r="A13" s="23" t="s">
        <v>137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 x14ac:dyDescent="0.3">
      <c r="A14" s="23" t="s">
        <v>138</v>
      </c>
      <c r="B14" s="24">
        <v>0</v>
      </c>
      <c r="C14" s="10">
        <v>0</v>
      </c>
      <c r="D14" s="24">
        <v>0</v>
      </c>
      <c r="E14" s="24">
        <v>0</v>
      </c>
      <c r="F14" s="24">
        <v>0</v>
      </c>
      <c r="G14" s="10">
        <v>0</v>
      </c>
      <c r="H14" s="10">
        <v>0</v>
      </c>
    </row>
    <row r="15" spans="1:8" ht="15" customHeight="1" x14ac:dyDescent="0.3">
      <c r="A15" s="23" t="s">
        <v>139</v>
      </c>
      <c r="B15" s="24">
        <v>0</v>
      </c>
      <c r="C15" s="10">
        <v>0</v>
      </c>
      <c r="D15" s="24">
        <v>0</v>
      </c>
      <c r="E15" s="24">
        <v>0</v>
      </c>
      <c r="F15" s="24">
        <v>0</v>
      </c>
      <c r="G15" s="10">
        <v>0</v>
      </c>
      <c r="H15" s="10">
        <v>0</v>
      </c>
    </row>
    <row r="16" spans="1:8" ht="14.4" x14ac:dyDescent="0.3">
      <c r="A16" s="23" t="s">
        <v>140</v>
      </c>
      <c r="B16" s="24">
        <v>0</v>
      </c>
      <c r="C16" s="10">
        <v>0</v>
      </c>
      <c r="D16" s="24">
        <v>0</v>
      </c>
      <c r="E16" s="24">
        <v>0</v>
      </c>
      <c r="F16" s="24">
        <v>0</v>
      </c>
      <c r="G16" s="10">
        <v>0</v>
      </c>
      <c r="H16" s="10">
        <v>0</v>
      </c>
    </row>
    <row r="17" spans="1:8" ht="14.4" x14ac:dyDescent="0.3">
      <c r="A17" s="25"/>
      <c r="B17" s="26"/>
      <c r="C17" s="26"/>
      <c r="D17" s="26"/>
      <c r="E17" s="26"/>
      <c r="F17" s="26"/>
      <c r="G17" s="26"/>
      <c r="H17" s="26"/>
    </row>
    <row r="18" spans="1:8" ht="14.4" x14ac:dyDescent="0.3">
      <c r="A18" s="22" t="s">
        <v>141</v>
      </c>
      <c r="B18" s="11">
        <f>+'Formato 1'!F59</f>
        <v>4563284.13</v>
      </c>
      <c r="C18" s="27"/>
      <c r="D18" s="27"/>
      <c r="E18" s="27"/>
      <c r="F18" s="11">
        <f>+'Formato 1'!E59</f>
        <v>3799686.8</v>
      </c>
      <c r="G18" s="27"/>
      <c r="H18" s="27"/>
    </row>
    <row r="19" spans="1:8" ht="16.5" customHeight="1" x14ac:dyDescent="0.3">
      <c r="A19" s="25"/>
      <c r="B19" s="26"/>
      <c r="C19" s="26"/>
      <c r="D19" s="26"/>
      <c r="E19" s="26"/>
      <c r="F19" s="26"/>
      <c r="G19" s="26"/>
      <c r="H19" s="26"/>
    </row>
    <row r="20" spans="1:8" ht="14.25" customHeight="1" x14ac:dyDescent="0.3">
      <c r="A20" s="22" t="s">
        <v>142</v>
      </c>
      <c r="B20" s="11">
        <f t="shared" ref="B20:H20" si="3">B8+B18</f>
        <v>4563284.13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3799686.8</v>
      </c>
      <c r="G20" s="11">
        <f t="shared" si="3"/>
        <v>0</v>
      </c>
      <c r="H20" s="11">
        <f t="shared" si="3"/>
        <v>0</v>
      </c>
    </row>
    <row r="21" spans="1:8" ht="16.5" customHeight="1" x14ac:dyDescent="0.3">
      <c r="A21" s="25"/>
      <c r="B21" s="10"/>
      <c r="C21" s="10"/>
      <c r="D21" s="10"/>
      <c r="E21" s="10"/>
      <c r="F21" s="10"/>
      <c r="G21" s="10"/>
      <c r="H21" s="10"/>
    </row>
    <row r="22" spans="1:8" ht="16.5" customHeight="1" x14ac:dyDescent="0.3">
      <c r="A22" s="22" t="s">
        <v>143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 x14ac:dyDescent="0.3">
      <c r="A23" s="23" t="s">
        <v>144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">
      <c r="A24" s="23" t="s">
        <v>145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 x14ac:dyDescent="0.3">
      <c r="A25" s="23" t="s">
        <v>146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">
      <c r="A26" s="28"/>
      <c r="B26" s="10"/>
      <c r="C26" s="10"/>
      <c r="D26" s="10"/>
      <c r="E26" s="10"/>
      <c r="F26" s="10"/>
      <c r="G26" s="10"/>
      <c r="H26" s="10"/>
    </row>
    <row r="27" spans="1:8" ht="16.5" customHeight="1" x14ac:dyDescent="0.3">
      <c r="A27" s="22" t="s">
        <v>147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 x14ac:dyDescent="0.3">
      <c r="A28" s="23" t="s">
        <v>148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">
      <c r="A29" s="23" t="s">
        <v>149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">
      <c r="A30" s="23" t="s">
        <v>150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">
      <c r="A31" s="29" t="s">
        <v>151</v>
      </c>
      <c r="B31" s="16"/>
      <c r="C31" s="16"/>
      <c r="D31" s="16"/>
      <c r="E31" s="16"/>
      <c r="F31" s="16"/>
      <c r="G31" s="16"/>
      <c r="H31" s="16"/>
    </row>
    <row r="32" spans="1:8" ht="15.75" customHeight="1" x14ac:dyDescent="0.3">
      <c r="A32" s="30"/>
    </row>
    <row r="33" spans="1:8" ht="14.25" customHeight="1" x14ac:dyDescent="0.3">
      <c r="A33" s="113" t="s">
        <v>152</v>
      </c>
      <c r="B33" s="114"/>
      <c r="C33" s="114"/>
      <c r="D33" s="114"/>
      <c r="E33" s="114"/>
      <c r="F33" s="114"/>
      <c r="G33" s="114"/>
      <c r="H33" s="114"/>
    </row>
    <row r="34" spans="1:8" ht="14.25" customHeight="1" x14ac:dyDescent="0.3">
      <c r="A34" s="114"/>
      <c r="B34" s="114"/>
      <c r="C34" s="114"/>
      <c r="D34" s="114"/>
      <c r="E34" s="114"/>
      <c r="F34" s="114"/>
      <c r="G34" s="114"/>
      <c r="H34" s="114"/>
    </row>
    <row r="35" spans="1:8" ht="14.25" customHeight="1" x14ac:dyDescent="0.3">
      <c r="A35" s="114"/>
      <c r="B35" s="114"/>
      <c r="C35" s="114"/>
      <c r="D35" s="114"/>
      <c r="E35" s="114"/>
      <c r="F35" s="114"/>
      <c r="G35" s="114"/>
      <c r="H35" s="114"/>
    </row>
    <row r="36" spans="1:8" ht="14.25" customHeight="1" x14ac:dyDescent="0.3">
      <c r="A36" s="114"/>
      <c r="B36" s="114"/>
      <c r="C36" s="114"/>
      <c r="D36" s="114"/>
      <c r="E36" s="114"/>
      <c r="F36" s="114"/>
      <c r="G36" s="114"/>
      <c r="H36" s="114"/>
    </row>
    <row r="37" spans="1:8" ht="14.25" customHeight="1" x14ac:dyDescent="0.3">
      <c r="A37" s="114"/>
      <c r="B37" s="114"/>
      <c r="C37" s="114"/>
      <c r="D37" s="114"/>
      <c r="E37" s="114"/>
      <c r="F37" s="114"/>
      <c r="G37" s="114"/>
      <c r="H37" s="114"/>
    </row>
    <row r="38" spans="1:8" ht="15.75" customHeight="1" x14ac:dyDescent="0.3">
      <c r="A38" s="30"/>
    </row>
    <row r="39" spans="1:8" ht="15.75" customHeight="1" x14ac:dyDescent="0.3">
      <c r="A39" s="19" t="s">
        <v>153</v>
      </c>
      <c r="B39" s="19" t="s">
        <v>154</v>
      </c>
      <c r="C39" s="19" t="s">
        <v>155</v>
      </c>
      <c r="D39" s="19" t="s">
        <v>156</v>
      </c>
      <c r="E39" s="19" t="s">
        <v>157</v>
      </c>
      <c r="F39" s="3" t="s">
        <v>158</v>
      </c>
    </row>
    <row r="40" spans="1:8" ht="15.75" customHeight="1" x14ac:dyDescent="0.3">
      <c r="A40" s="8"/>
      <c r="B40" s="15"/>
      <c r="C40" s="15"/>
      <c r="D40" s="15"/>
      <c r="E40" s="15"/>
      <c r="F40" s="15"/>
    </row>
    <row r="41" spans="1:8" ht="15.75" customHeight="1" x14ac:dyDescent="0.3">
      <c r="A41" s="22" t="s">
        <v>159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5.75" customHeight="1" x14ac:dyDescent="0.3">
      <c r="A42" s="23" t="s">
        <v>160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1"/>
    </row>
    <row r="43" spans="1:8" ht="15.75" customHeight="1" x14ac:dyDescent="0.3">
      <c r="A43" s="23" t="s">
        <v>161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1"/>
    </row>
    <row r="44" spans="1:8" ht="15.75" customHeight="1" x14ac:dyDescent="0.3">
      <c r="A44" s="23" t="s">
        <v>162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1"/>
    </row>
    <row r="45" spans="1:8" ht="15.75" customHeight="1" x14ac:dyDescent="0.3">
      <c r="A45" s="32" t="s">
        <v>151</v>
      </c>
      <c r="B45" s="16"/>
      <c r="C45" s="16"/>
      <c r="D45" s="16"/>
      <c r="E45" s="16"/>
      <c r="F45" s="16"/>
    </row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A33:H37"/>
    <mergeCell ref="A1:H1"/>
    <mergeCell ref="A2:H2"/>
    <mergeCell ref="A3:H3"/>
    <mergeCell ref="A4:H4"/>
    <mergeCell ref="A5:H5"/>
  </mergeCells>
  <dataValidations disablePrompts="1" count="1">
    <dataValidation type="decimal" allowBlank="1" showErrorMessage="1" sqref="B8:H9 C10:C12 G11:H12 B13:H13 C14:C16 G14:H16 B17:H30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5" fitToHeight="5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  <pageSetUpPr fitToPage="1"/>
  </sheetPr>
  <dimension ref="A1:K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82.4414062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 x14ac:dyDescent="0.3">
      <c r="A1" s="115" t="s">
        <v>163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14.4" x14ac:dyDescent="0.3">
      <c r="A3" s="107" t="s">
        <v>164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ht="14.4" x14ac:dyDescent="0.3">
      <c r="A4" s="107" t="s">
        <v>569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ht="14.4" x14ac:dyDescent="0.3">
      <c r="A5" s="107" t="s">
        <v>3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41.25" customHeight="1" x14ac:dyDescent="0.3">
      <c r="A6" s="3" t="s">
        <v>165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171</v>
      </c>
      <c r="H6" s="3" t="s">
        <v>172</v>
      </c>
      <c r="I6" s="3" t="s">
        <v>173</v>
      </c>
      <c r="J6" s="3" t="s">
        <v>174</v>
      </c>
      <c r="K6" s="3" t="s">
        <v>175</v>
      </c>
    </row>
    <row r="7" spans="1:11" ht="14.4" x14ac:dyDescent="0.3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4" x14ac:dyDescent="0.3">
      <c r="A8" s="7" t="s">
        <v>176</v>
      </c>
      <c r="B8" s="33"/>
      <c r="C8" s="33"/>
      <c r="D8" s="33"/>
      <c r="E8" s="34">
        <f>SUM(E9:E12)</f>
        <v>0</v>
      </c>
      <c r="F8" s="33"/>
      <c r="G8" s="34">
        <f t="shared" ref="G8:K8" si="0">SUM(G9:G12)</f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</row>
    <row r="9" spans="1:11" ht="14.4" x14ac:dyDescent="0.3">
      <c r="A9" s="9" t="s">
        <v>177</v>
      </c>
      <c r="B9" s="35">
        <v>45658</v>
      </c>
      <c r="C9" s="35">
        <v>45658</v>
      </c>
      <c r="D9" s="35">
        <v>45658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14.4" x14ac:dyDescent="0.3">
      <c r="A10" s="9" t="s">
        <v>178</v>
      </c>
      <c r="B10" s="35">
        <v>45658</v>
      </c>
      <c r="C10" s="35">
        <v>45658</v>
      </c>
      <c r="D10" s="35">
        <v>45658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4.4" x14ac:dyDescent="0.3">
      <c r="A11" s="9" t="s">
        <v>179</v>
      </c>
      <c r="B11" s="35">
        <v>45658</v>
      </c>
      <c r="C11" s="35">
        <v>45658</v>
      </c>
      <c r="D11" s="35">
        <v>45658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4.4" x14ac:dyDescent="0.3">
      <c r="A12" s="9" t="s">
        <v>180</v>
      </c>
      <c r="B12" s="35">
        <v>45658</v>
      </c>
      <c r="C12" s="35">
        <v>45658</v>
      </c>
      <c r="D12" s="35">
        <v>45658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4.4" x14ac:dyDescent="0.3">
      <c r="A13" s="36" t="s">
        <v>151</v>
      </c>
      <c r="B13" s="37"/>
      <c r="C13" s="37"/>
      <c r="D13" s="37"/>
      <c r="E13" s="8"/>
      <c r="F13" s="8"/>
      <c r="G13" s="8"/>
      <c r="H13" s="8"/>
      <c r="I13" s="8"/>
      <c r="J13" s="8"/>
      <c r="K13" s="8"/>
    </row>
    <row r="14" spans="1:11" ht="14.4" x14ac:dyDescent="0.3">
      <c r="A14" s="7" t="s">
        <v>181</v>
      </c>
      <c r="B14" s="33"/>
      <c r="C14" s="33"/>
      <c r="D14" s="33"/>
      <c r="E14" s="34">
        <f>SUM(E15:E18)</f>
        <v>0</v>
      </c>
      <c r="F14" s="33"/>
      <c r="G14" s="34">
        <f t="shared" ref="G14:K14" si="1">SUM(G15:G18)</f>
        <v>0</v>
      </c>
      <c r="H14" s="34">
        <f t="shared" si="1"/>
        <v>0</v>
      </c>
      <c r="I14" s="34">
        <f t="shared" si="1"/>
        <v>0</v>
      </c>
      <c r="J14" s="34">
        <f t="shared" si="1"/>
        <v>0</v>
      </c>
      <c r="K14" s="34">
        <f t="shared" si="1"/>
        <v>0</v>
      </c>
    </row>
    <row r="15" spans="1:11" ht="14.4" x14ac:dyDescent="0.3">
      <c r="A15" s="9" t="s">
        <v>182</v>
      </c>
      <c r="B15" s="35">
        <v>45658</v>
      </c>
      <c r="C15" s="35">
        <v>45658</v>
      </c>
      <c r="D15" s="35">
        <v>45658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ht="14.4" x14ac:dyDescent="0.3">
      <c r="A16" s="9" t="s">
        <v>183</v>
      </c>
      <c r="B16" s="35">
        <v>45658</v>
      </c>
      <c r="C16" s="35">
        <v>45658</v>
      </c>
      <c r="D16" s="35">
        <v>45658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4.4" x14ac:dyDescent="0.3">
      <c r="A17" s="9" t="s">
        <v>184</v>
      </c>
      <c r="B17" s="35">
        <v>45658</v>
      </c>
      <c r="C17" s="35">
        <v>45658</v>
      </c>
      <c r="D17" s="35">
        <v>45658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ht="14.4" x14ac:dyDescent="0.3">
      <c r="A18" s="9" t="s">
        <v>185</v>
      </c>
      <c r="B18" s="35">
        <v>45658</v>
      </c>
      <c r="C18" s="35">
        <v>45658</v>
      </c>
      <c r="D18" s="35">
        <v>45658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4.4" x14ac:dyDescent="0.3">
      <c r="A19" s="36"/>
      <c r="B19" s="37"/>
      <c r="C19" s="37"/>
      <c r="D19" s="37"/>
      <c r="E19" s="8"/>
      <c r="F19" s="8"/>
      <c r="G19" s="8"/>
      <c r="H19" s="8"/>
      <c r="I19" s="8"/>
      <c r="J19" s="8"/>
      <c r="K19" s="8"/>
    </row>
    <row r="20" spans="1:11" ht="14.4" x14ac:dyDescent="0.3">
      <c r="A20" s="7" t="s">
        <v>186</v>
      </c>
      <c r="B20" s="33"/>
      <c r="C20" s="33"/>
      <c r="D20" s="33"/>
      <c r="E20" s="34">
        <f>SUM(E8,E14)</f>
        <v>0</v>
      </c>
      <c r="F20" s="33"/>
      <c r="G20" s="34">
        <f t="shared" ref="G20:K20" si="2">SUM(G8,G14)</f>
        <v>0</v>
      </c>
      <c r="H20" s="34">
        <f t="shared" si="2"/>
        <v>0</v>
      </c>
      <c r="I20" s="34">
        <f t="shared" si="2"/>
        <v>0</v>
      </c>
      <c r="J20" s="34">
        <f t="shared" si="2"/>
        <v>0</v>
      </c>
      <c r="K20" s="34">
        <f t="shared" si="2"/>
        <v>0</v>
      </c>
    </row>
    <row r="21" spans="1:11" ht="15.75" customHeight="1" x14ac:dyDescent="0.3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 xr:uid="{00000000-0002-0000-0200-000000000000}">
      <formula1>-1.79769313486231E+100</formula1>
      <formula2>1.79769313486231E+100</formula2>
    </dataValidation>
    <dataValidation type="date" operator="greaterThanOrEqual" allowBlank="1" showErrorMessage="1" sqref="B9:D12 B15:D18" xr:uid="{00000000-0002-0000-0200-000001000000}">
      <formula1>36526</formula1>
    </dataValidation>
  </dataValidations>
  <pageMargins left="0.70866141732283472" right="0.70866141732283472" top="0.74803149606299213" bottom="0.74803149606299213" header="0" footer="0"/>
  <pageSetup scale="42" fitToHeight="5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I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6" width="11" customWidth="1"/>
    <col min="7" max="7" width="14.21875" customWidth="1"/>
    <col min="8" max="26" width="11" customWidth="1"/>
  </cols>
  <sheetData>
    <row r="1" spans="1:9" ht="40.5" customHeight="1" x14ac:dyDescent="0.3">
      <c r="A1" s="115" t="s">
        <v>187</v>
      </c>
      <c r="B1" s="102"/>
      <c r="C1" s="102"/>
      <c r="D1" s="103"/>
    </row>
    <row r="2" spans="1:9" ht="14.4" x14ac:dyDescent="0.3">
      <c r="A2" s="104" t="str">
        <f>'Formato 1'!A2</f>
        <v>INSTITUTO MUNICIPAL DE LAS MUJERES</v>
      </c>
      <c r="B2" s="105"/>
      <c r="C2" s="105"/>
      <c r="D2" s="106"/>
    </row>
    <row r="3" spans="1:9" ht="14.4" x14ac:dyDescent="0.3">
      <c r="A3" s="107" t="s">
        <v>188</v>
      </c>
      <c r="B3" s="108"/>
      <c r="C3" s="108"/>
      <c r="D3" s="109"/>
    </row>
    <row r="4" spans="1:9" ht="14.4" x14ac:dyDescent="0.3">
      <c r="A4" s="107" t="str">
        <f>'Formato 3'!A4</f>
        <v>Del 1 de Enero al 31 de Diciembre de 2025 (b)</v>
      </c>
      <c r="B4" s="108"/>
      <c r="C4" s="108"/>
      <c r="D4" s="109"/>
    </row>
    <row r="5" spans="1:9" ht="14.4" x14ac:dyDescent="0.3">
      <c r="A5" s="110" t="s">
        <v>3</v>
      </c>
      <c r="B5" s="111"/>
      <c r="C5" s="111"/>
      <c r="D5" s="112"/>
    </row>
    <row r="6" spans="1:9" ht="41.25" customHeight="1" x14ac:dyDescent="0.3"/>
    <row r="7" spans="1:9" ht="28.8" x14ac:dyDescent="0.3">
      <c r="A7" s="38" t="s">
        <v>5</v>
      </c>
      <c r="B7" s="3" t="s">
        <v>189</v>
      </c>
      <c r="C7" s="3" t="s">
        <v>190</v>
      </c>
      <c r="D7" s="3" t="s">
        <v>191</v>
      </c>
      <c r="G7" s="97"/>
    </row>
    <row r="8" spans="1:9" ht="14.4" x14ac:dyDescent="0.3">
      <c r="A8" s="7" t="s">
        <v>192</v>
      </c>
      <c r="B8" s="39">
        <f t="shared" ref="B8:D8" si="0">SUM(B9:B11)</f>
        <v>67870907.189999998</v>
      </c>
      <c r="C8" s="39">
        <f t="shared" si="0"/>
        <v>70884590.599999994</v>
      </c>
      <c r="D8" s="39">
        <f t="shared" si="0"/>
        <v>70884590.599999994</v>
      </c>
      <c r="G8" s="95"/>
    </row>
    <row r="9" spans="1:9" ht="14.4" x14ac:dyDescent="0.3">
      <c r="A9" s="9" t="s">
        <v>193</v>
      </c>
      <c r="B9" s="26">
        <v>67870907.189999998</v>
      </c>
      <c r="C9" s="26">
        <v>70884590.599999994</v>
      </c>
      <c r="D9" s="26">
        <v>70884590.599999994</v>
      </c>
      <c r="G9" s="96"/>
      <c r="I9" s="97"/>
    </row>
    <row r="10" spans="1:9" ht="14.4" x14ac:dyDescent="0.3">
      <c r="A10" s="9" t="s">
        <v>194</v>
      </c>
      <c r="B10" s="26">
        <v>0</v>
      </c>
      <c r="C10" s="26">
        <v>0</v>
      </c>
      <c r="D10" s="26">
        <v>0</v>
      </c>
      <c r="G10" s="94"/>
    </row>
    <row r="11" spans="1:9" ht="14.4" x14ac:dyDescent="0.3">
      <c r="A11" s="9" t="s">
        <v>195</v>
      </c>
      <c r="B11" s="26">
        <f t="shared" ref="B11:D11" si="1">B44</f>
        <v>0</v>
      </c>
      <c r="C11" s="26">
        <f t="shared" si="1"/>
        <v>0</v>
      </c>
      <c r="D11" s="26">
        <f t="shared" si="1"/>
        <v>0</v>
      </c>
    </row>
    <row r="12" spans="1:9" ht="14.4" x14ac:dyDescent="0.3">
      <c r="A12" s="9"/>
      <c r="B12" s="26"/>
      <c r="C12" s="26"/>
      <c r="D12" s="26"/>
    </row>
    <row r="13" spans="1:9" ht="14.4" x14ac:dyDescent="0.3">
      <c r="A13" s="7" t="s">
        <v>196</v>
      </c>
      <c r="B13" s="39">
        <f t="shared" ref="B13:D13" si="2">B14+B15</f>
        <v>67870907.189999998</v>
      </c>
      <c r="C13" s="39">
        <f t="shared" si="2"/>
        <v>60369940.499999985</v>
      </c>
      <c r="D13" s="39">
        <f t="shared" si="2"/>
        <v>56532666.649999999</v>
      </c>
    </row>
    <row r="14" spans="1:9" ht="14.4" x14ac:dyDescent="0.3">
      <c r="A14" s="9" t="s">
        <v>197</v>
      </c>
      <c r="B14" s="26">
        <v>67870907.189999998</v>
      </c>
      <c r="C14" s="26">
        <v>60369940.499999985</v>
      </c>
      <c r="D14" s="26">
        <v>56532666.649999999</v>
      </c>
    </row>
    <row r="15" spans="1:9" ht="14.4" x14ac:dyDescent="0.3">
      <c r="A15" s="9" t="s">
        <v>198</v>
      </c>
      <c r="B15" s="26">
        <v>0</v>
      </c>
      <c r="C15" s="26">
        <v>0</v>
      </c>
      <c r="D15" s="26">
        <v>0</v>
      </c>
    </row>
    <row r="16" spans="1:9" ht="14.4" x14ac:dyDescent="0.3">
      <c r="A16" s="9"/>
      <c r="B16" s="26"/>
      <c r="C16" s="26"/>
      <c r="D16" s="26"/>
    </row>
    <row r="17" spans="1:4" ht="14.4" x14ac:dyDescent="0.3">
      <c r="A17" s="7" t="s">
        <v>199</v>
      </c>
      <c r="B17" s="40">
        <v>0</v>
      </c>
      <c r="C17" s="39">
        <f t="shared" ref="C17:D17" si="3">C18+C19</f>
        <v>0</v>
      </c>
      <c r="D17" s="39">
        <f t="shared" si="3"/>
        <v>0</v>
      </c>
    </row>
    <row r="18" spans="1:4" ht="14.4" x14ac:dyDescent="0.3">
      <c r="A18" s="9" t="s">
        <v>200</v>
      </c>
      <c r="B18" s="41">
        <v>0</v>
      </c>
      <c r="C18" s="10">
        <v>0</v>
      </c>
      <c r="D18" s="10">
        <v>0</v>
      </c>
    </row>
    <row r="19" spans="1:4" ht="14.4" x14ac:dyDescent="0.3">
      <c r="A19" s="9" t="s">
        <v>201</v>
      </c>
      <c r="B19" s="41">
        <v>0</v>
      </c>
      <c r="C19" s="10">
        <v>0</v>
      </c>
      <c r="D19" s="10">
        <v>0</v>
      </c>
    </row>
    <row r="20" spans="1:4" ht="14.4" x14ac:dyDescent="0.3">
      <c r="A20" s="9"/>
      <c r="B20" s="26"/>
      <c r="C20" s="26"/>
      <c r="D20" s="26"/>
    </row>
    <row r="21" spans="1:4" ht="15.75" customHeight="1" x14ac:dyDescent="0.3">
      <c r="A21" s="7" t="s">
        <v>202</v>
      </c>
      <c r="B21" s="39">
        <f t="shared" ref="B21:D21" si="4">B8-B13+B17</f>
        <v>0</v>
      </c>
      <c r="C21" s="39">
        <f t="shared" si="4"/>
        <v>10514650.100000009</v>
      </c>
      <c r="D21" s="39">
        <f t="shared" si="4"/>
        <v>14351923.949999996</v>
      </c>
    </row>
    <row r="22" spans="1:4" ht="15.75" customHeight="1" x14ac:dyDescent="0.3">
      <c r="A22" s="7"/>
      <c r="B22" s="26"/>
      <c r="C22" s="26"/>
      <c r="D22" s="26"/>
    </row>
    <row r="23" spans="1:4" ht="15.75" customHeight="1" x14ac:dyDescent="0.3">
      <c r="A23" s="7" t="s">
        <v>203</v>
      </c>
      <c r="B23" s="39">
        <f t="shared" ref="B23:D23" si="5">B21-B11</f>
        <v>0</v>
      </c>
      <c r="C23" s="39">
        <f t="shared" si="5"/>
        <v>10514650.100000009</v>
      </c>
      <c r="D23" s="39">
        <f t="shared" si="5"/>
        <v>14351923.949999996</v>
      </c>
    </row>
    <row r="24" spans="1:4" ht="15.75" customHeight="1" x14ac:dyDescent="0.3">
      <c r="A24" s="7"/>
      <c r="B24" s="39"/>
      <c r="C24" s="39"/>
      <c r="D24" s="39"/>
    </row>
    <row r="25" spans="1:4" ht="15.75" customHeight="1" x14ac:dyDescent="0.3">
      <c r="A25" s="42" t="s">
        <v>204</v>
      </c>
      <c r="B25" s="39">
        <f t="shared" ref="B25:D25" si="6">B23-B17</f>
        <v>0</v>
      </c>
      <c r="C25" s="39">
        <f t="shared" si="6"/>
        <v>10514650.100000009</v>
      </c>
      <c r="D25" s="39">
        <f t="shared" si="6"/>
        <v>14351923.949999996</v>
      </c>
    </row>
    <row r="26" spans="1:4" ht="15.75" customHeight="1" x14ac:dyDescent="0.3">
      <c r="A26" s="43"/>
      <c r="B26" s="44"/>
      <c r="C26" s="44"/>
      <c r="D26" s="44"/>
    </row>
    <row r="27" spans="1:4" ht="15.75" customHeight="1" x14ac:dyDescent="0.3">
      <c r="A27" s="30"/>
    </row>
    <row r="28" spans="1:4" ht="15.75" customHeight="1" x14ac:dyDescent="0.3">
      <c r="A28" s="38" t="s">
        <v>205</v>
      </c>
      <c r="B28" s="3" t="s">
        <v>206</v>
      </c>
      <c r="C28" s="3" t="s">
        <v>190</v>
      </c>
      <c r="D28" s="3" t="s">
        <v>207</v>
      </c>
    </row>
    <row r="29" spans="1:4" ht="15.75" customHeight="1" x14ac:dyDescent="0.3">
      <c r="A29" s="7" t="s">
        <v>208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4" ht="15.75" customHeight="1" x14ac:dyDescent="0.3">
      <c r="A30" s="9" t="s">
        <v>209</v>
      </c>
      <c r="B30" s="10">
        <v>0</v>
      </c>
      <c r="C30" s="10">
        <v>0</v>
      </c>
      <c r="D30" s="10">
        <v>0</v>
      </c>
    </row>
    <row r="31" spans="1:4" ht="15.75" customHeight="1" x14ac:dyDescent="0.3">
      <c r="A31" s="9" t="s">
        <v>210</v>
      </c>
      <c r="B31" s="10">
        <v>0</v>
      </c>
      <c r="C31" s="10">
        <v>0</v>
      </c>
      <c r="D31" s="10">
        <v>0</v>
      </c>
    </row>
    <row r="32" spans="1:4" ht="15.75" customHeight="1" x14ac:dyDescent="0.3">
      <c r="A32" s="8"/>
      <c r="B32" s="10"/>
      <c r="C32" s="10"/>
      <c r="D32" s="10"/>
    </row>
    <row r="33" spans="1:4" ht="14.25" customHeight="1" x14ac:dyDescent="0.3">
      <c r="A33" s="7" t="s">
        <v>211</v>
      </c>
      <c r="B33" s="11">
        <f t="shared" ref="B33:D33" si="8">B25+B29</f>
        <v>0</v>
      </c>
      <c r="C33" s="11">
        <f t="shared" si="8"/>
        <v>10514650.100000009</v>
      </c>
      <c r="D33" s="11">
        <f t="shared" si="8"/>
        <v>14351923.949999996</v>
      </c>
    </row>
    <row r="34" spans="1:4" ht="14.25" customHeight="1" x14ac:dyDescent="0.3">
      <c r="A34" s="17"/>
      <c r="B34" s="18"/>
      <c r="C34" s="18"/>
      <c r="D34" s="18"/>
    </row>
    <row r="35" spans="1:4" ht="14.25" customHeight="1" x14ac:dyDescent="0.3">
      <c r="A35" s="30"/>
    </row>
    <row r="36" spans="1:4" ht="14.25" customHeight="1" x14ac:dyDescent="0.3">
      <c r="A36" s="38" t="s">
        <v>205</v>
      </c>
      <c r="B36" s="3" t="s">
        <v>212</v>
      </c>
      <c r="C36" s="3" t="s">
        <v>190</v>
      </c>
      <c r="D36" s="3" t="s">
        <v>191</v>
      </c>
    </row>
    <row r="37" spans="1:4" ht="14.25" customHeight="1" x14ac:dyDescent="0.3">
      <c r="A37" s="7" t="s">
        <v>213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5.75" customHeight="1" x14ac:dyDescent="0.3">
      <c r="A38" s="9" t="s">
        <v>214</v>
      </c>
      <c r="B38" s="10">
        <v>0</v>
      </c>
      <c r="C38" s="10">
        <v>0</v>
      </c>
      <c r="D38" s="10">
        <v>0</v>
      </c>
    </row>
    <row r="39" spans="1:4" ht="15.75" customHeight="1" x14ac:dyDescent="0.3">
      <c r="A39" s="9" t="s">
        <v>215</v>
      </c>
      <c r="B39" s="10">
        <v>0</v>
      </c>
      <c r="C39" s="10">
        <v>0</v>
      </c>
      <c r="D39" s="10">
        <v>0</v>
      </c>
    </row>
    <row r="40" spans="1:4" ht="15.75" customHeight="1" x14ac:dyDescent="0.3">
      <c r="A40" s="7" t="s">
        <v>216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5.75" customHeight="1" x14ac:dyDescent="0.3">
      <c r="A41" s="9" t="s">
        <v>217</v>
      </c>
      <c r="B41" s="10">
        <v>0</v>
      </c>
      <c r="C41" s="10">
        <v>0</v>
      </c>
      <c r="D41" s="10">
        <v>0</v>
      </c>
    </row>
    <row r="42" spans="1:4" ht="15.75" customHeight="1" x14ac:dyDescent="0.3">
      <c r="A42" s="9" t="s">
        <v>218</v>
      </c>
      <c r="B42" s="10">
        <v>0</v>
      </c>
      <c r="C42" s="10">
        <v>0</v>
      </c>
      <c r="D42" s="10">
        <v>0</v>
      </c>
    </row>
    <row r="43" spans="1:4" ht="15.75" customHeight="1" x14ac:dyDescent="0.3">
      <c r="A43" s="8"/>
      <c r="B43" s="10"/>
      <c r="C43" s="10"/>
      <c r="D43" s="10"/>
    </row>
    <row r="44" spans="1:4" ht="15.75" customHeight="1" x14ac:dyDescent="0.3">
      <c r="A44" s="7" t="s">
        <v>219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5.75" customHeight="1" x14ac:dyDescent="0.3">
      <c r="A45" s="45"/>
      <c r="B45" s="18"/>
      <c r="C45" s="18"/>
      <c r="D45" s="18"/>
    </row>
    <row r="46" spans="1:4" ht="15.75" customHeight="1" x14ac:dyDescent="0.3"/>
    <row r="47" spans="1:4" ht="15.75" customHeight="1" x14ac:dyDescent="0.3">
      <c r="A47" s="38" t="s">
        <v>205</v>
      </c>
      <c r="B47" s="3" t="s">
        <v>212</v>
      </c>
      <c r="C47" s="3" t="s">
        <v>190</v>
      </c>
      <c r="D47" s="3" t="s">
        <v>191</v>
      </c>
    </row>
    <row r="48" spans="1:4" ht="15.75" customHeight="1" x14ac:dyDescent="0.3">
      <c r="A48" s="46" t="s">
        <v>220</v>
      </c>
      <c r="B48" s="47">
        <f t="shared" ref="B48" si="12">B9</f>
        <v>67870907.189999998</v>
      </c>
      <c r="C48" s="47">
        <v>70884590.599999994</v>
      </c>
      <c r="D48" s="47">
        <v>70884590.599999994</v>
      </c>
    </row>
    <row r="49" spans="1:4" ht="15.75" customHeight="1" x14ac:dyDescent="0.3">
      <c r="A49" s="42" t="s">
        <v>221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5.75" customHeight="1" x14ac:dyDescent="0.3">
      <c r="A50" s="9" t="s">
        <v>214</v>
      </c>
      <c r="B50" s="10">
        <v>0</v>
      </c>
      <c r="C50" s="10">
        <v>0</v>
      </c>
      <c r="D50" s="10">
        <v>0</v>
      </c>
    </row>
    <row r="51" spans="1:4" ht="15.75" customHeight="1" x14ac:dyDescent="0.3">
      <c r="A51" s="9" t="s">
        <v>217</v>
      </c>
      <c r="B51" s="10">
        <v>0</v>
      </c>
      <c r="C51" s="10">
        <v>0</v>
      </c>
      <c r="D51" s="10">
        <v>0</v>
      </c>
    </row>
    <row r="52" spans="1:4" ht="15.75" customHeight="1" x14ac:dyDescent="0.3">
      <c r="A52" s="8"/>
      <c r="B52" s="10"/>
      <c r="C52" s="10"/>
      <c r="D52" s="10"/>
    </row>
    <row r="53" spans="1:4" ht="15.75" customHeight="1" x14ac:dyDescent="0.3">
      <c r="A53" s="9" t="s">
        <v>197</v>
      </c>
      <c r="B53" s="10">
        <f t="shared" ref="B53:D53" si="14">B14</f>
        <v>67870907.189999998</v>
      </c>
      <c r="C53" s="10">
        <f t="shared" si="14"/>
        <v>60369940.499999985</v>
      </c>
      <c r="D53" s="10">
        <f t="shared" si="14"/>
        <v>56532666.649999999</v>
      </c>
    </row>
    <row r="54" spans="1:4" ht="15.75" customHeight="1" x14ac:dyDescent="0.3">
      <c r="A54" s="8"/>
      <c r="B54" s="10"/>
      <c r="C54" s="10"/>
      <c r="D54" s="10"/>
    </row>
    <row r="55" spans="1:4" ht="15.75" customHeight="1" x14ac:dyDescent="0.3">
      <c r="A55" s="9" t="s">
        <v>200</v>
      </c>
      <c r="B55" s="48">
        <v>0</v>
      </c>
      <c r="C55" s="10">
        <f t="shared" ref="C55:D55" si="15">C18</f>
        <v>0</v>
      </c>
      <c r="D55" s="10">
        <f t="shared" si="15"/>
        <v>0</v>
      </c>
    </row>
    <row r="56" spans="1:4" ht="15.75" customHeight="1" x14ac:dyDescent="0.3">
      <c r="A56" s="8"/>
      <c r="B56" s="10"/>
      <c r="C56" s="10"/>
      <c r="D56" s="10"/>
    </row>
    <row r="57" spans="1:4" ht="15.75" customHeight="1" x14ac:dyDescent="0.3">
      <c r="A57" s="42" t="s">
        <v>222</v>
      </c>
      <c r="B57" s="11">
        <f t="shared" ref="B57:D57" si="16">B48+B49-B53+B55</f>
        <v>0</v>
      </c>
      <c r="C57" s="11">
        <f t="shared" si="16"/>
        <v>10514650.100000009</v>
      </c>
      <c r="D57" s="11">
        <f t="shared" si="16"/>
        <v>14351923.949999996</v>
      </c>
    </row>
    <row r="58" spans="1:4" ht="15.75" customHeight="1" x14ac:dyDescent="0.3">
      <c r="A58" s="34"/>
      <c r="B58" s="11"/>
      <c r="C58" s="11"/>
      <c r="D58" s="11"/>
    </row>
    <row r="59" spans="1:4" ht="15.75" customHeight="1" x14ac:dyDescent="0.3">
      <c r="A59" s="42" t="s">
        <v>223</v>
      </c>
      <c r="B59" s="11">
        <f t="shared" ref="B59:D59" si="17">B57-B49</f>
        <v>0</v>
      </c>
      <c r="C59" s="11">
        <f t="shared" si="17"/>
        <v>10514650.100000009</v>
      </c>
      <c r="D59" s="11">
        <f t="shared" si="17"/>
        <v>14351923.949999996</v>
      </c>
    </row>
    <row r="60" spans="1:4" ht="15.75" customHeight="1" x14ac:dyDescent="0.3">
      <c r="A60" s="17"/>
      <c r="B60" s="18"/>
      <c r="C60" s="18"/>
      <c r="D60" s="18"/>
    </row>
    <row r="61" spans="1:4" ht="15.75" customHeight="1" x14ac:dyDescent="0.3"/>
    <row r="62" spans="1:4" ht="15.75" customHeight="1" x14ac:dyDescent="0.3">
      <c r="A62" s="38" t="s">
        <v>205</v>
      </c>
      <c r="B62" s="3" t="s">
        <v>212</v>
      </c>
      <c r="C62" s="3" t="s">
        <v>190</v>
      </c>
      <c r="D62" s="3" t="s">
        <v>191</v>
      </c>
    </row>
    <row r="63" spans="1:4" ht="15.75" customHeight="1" x14ac:dyDescent="0.3">
      <c r="A63" s="46" t="s">
        <v>194</v>
      </c>
      <c r="B63" s="21">
        <f t="shared" ref="B63:D63" si="18">B10</f>
        <v>0</v>
      </c>
      <c r="C63" s="21">
        <f t="shared" si="18"/>
        <v>0</v>
      </c>
      <c r="D63" s="21">
        <f t="shared" si="18"/>
        <v>0</v>
      </c>
    </row>
    <row r="64" spans="1:4" ht="15.75" customHeight="1" x14ac:dyDescent="0.3">
      <c r="A64" s="42" t="s">
        <v>224</v>
      </c>
      <c r="B64" s="39">
        <f t="shared" ref="B64:D64" si="19">B65-B66</f>
        <v>0</v>
      </c>
      <c r="C64" s="39">
        <f t="shared" si="19"/>
        <v>0</v>
      </c>
      <c r="D64" s="39">
        <f t="shared" si="19"/>
        <v>0</v>
      </c>
    </row>
    <row r="65" spans="1:4" ht="15.75" customHeight="1" x14ac:dyDescent="0.3">
      <c r="A65" s="9" t="s">
        <v>215</v>
      </c>
      <c r="B65" s="26">
        <v>0</v>
      </c>
      <c r="C65" s="26">
        <v>0</v>
      </c>
      <c r="D65" s="26">
        <v>0</v>
      </c>
    </row>
    <row r="66" spans="1:4" ht="15.75" customHeight="1" x14ac:dyDescent="0.3">
      <c r="A66" s="9" t="s">
        <v>218</v>
      </c>
      <c r="B66" s="26">
        <v>0</v>
      </c>
      <c r="C66" s="26">
        <v>0</v>
      </c>
      <c r="D66" s="26">
        <v>0</v>
      </c>
    </row>
    <row r="67" spans="1:4" ht="15.75" customHeight="1" x14ac:dyDescent="0.3">
      <c r="A67" s="8"/>
      <c r="B67" s="26"/>
      <c r="C67" s="26"/>
      <c r="D67" s="26"/>
    </row>
    <row r="68" spans="1:4" ht="15.75" customHeight="1" x14ac:dyDescent="0.3">
      <c r="A68" s="9" t="s">
        <v>225</v>
      </c>
      <c r="B68" s="26">
        <f t="shared" ref="B68:D68" si="20">B15</f>
        <v>0</v>
      </c>
      <c r="C68" s="26">
        <f t="shared" si="20"/>
        <v>0</v>
      </c>
      <c r="D68" s="26">
        <f t="shared" si="20"/>
        <v>0</v>
      </c>
    </row>
    <row r="69" spans="1:4" ht="15.75" customHeight="1" x14ac:dyDescent="0.3">
      <c r="A69" s="8"/>
      <c r="B69" s="26"/>
      <c r="C69" s="26"/>
      <c r="D69" s="26"/>
    </row>
    <row r="70" spans="1:4" ht="15.75" customHeight="1" x14ac:dyDescent="0.3">
      <c r="A70" s="9" t="s">
        <v>201</v>
      </c>
      <c r="B70" s="41">
        <v>0</v>
      </c>
      <c r="C70" s="26">
        <f t="shared" ref="C70:D70" si="21">C19</f>
        <v>0</v>
      </c>
      <c r="D70" s="26">
        <f t="shared" si="21"/>
        <v>0</v>
      </c>
    </row>
    <row r="71" spans="1:4" ht="15.75" customHeight="1" x14ac:dyDescent="0.3">
      <c r="A71" s="8"/>
      <c r="B71" s="26"/>
      <c r="C71" s="26"/>
      <c r="D71" s="26"/>
    </row>
    <row r="72" spans="1:4" ht="15.75" customHeight="1" x14ac:dyDescent="0.3">
      <c r="A72" s="42" t="s">
        <v>226</v>
      </c>
      <c r="B72" s="39">
        <f t="shared" ref="B72:D72" si="22">B63+B64-B68+B70</f>
        <v>0</v>
      </c>
      <c r="C72" s="39">
        <f t="shared" si="22"/>
        <v>0</v>
      </c>
      <c r="D72" s="39">
        <f t="shared" si="22"/>
        <v>0</v>
      </c>
    </row>
    <row r="73" spans="1:4" ht="15.75" customHeight="1" x14ac:dyDescent="0.3">
      <c r="A73" s="8"/>
      <c r="B73" s="26"/>
      <c r="C73" s="26"/>
      <c r="D73" s="26"/>
    </row>
    <row r="74" spans="1:4" ht="15.75" customHeight="1" x14ac:dyDescent="0.3">
      <c r="A74" s="42" t="s">
        <v>227</v>
      </c>
      <c r="B74" s="39">
        <f t="shared" ref="B74:D74" si="23">B72-B64</f>
        <v>0</v>
      </c>
      <c r="C74" s="39">
        <f t="shared" si="23"/>
        <v>0</v>
      </c>
      <c r="D74" s="39">
        <f t="shared" si="23"/>
        <v>0</v>
      </c>
    </row>
    <row r="75" spans="1:4" ht="15.75" customHeight="1" x14ac:dyDescent="0.3">
      <c r="A75" s="17"/>
      <c r="B75" s="44"/>
      <c r="C75" s="44"/>
      <c r="D75" s="44"/>
    </row>
    <row r="76" spans="1:4" ht="15.75" customHeight="1" x14ac:dyDescent="0.3"/>
    <row r="77" spans="1:4" ht="15.75" customHeight="1" x14ac:dyDescent="0.3"/>
    <row r="78" spans="1:4" ht="15.75" customHeight="1" x14ac:dyDescent="0.3"/>
    <row r="79" spans="1:4" ht="15.75" customHeight="1" x14ac:dyDescent="0.3"/>
    <row r="80" spans="1: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8:D25 B29:D33 B37:D44 B48:D59 B63:D74" xr:uid="{00000000-0002-0000-0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3" fitToHeight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1000"/>
  <sheetViews>
    <sheetView showGridLines="0" tabSelected="1" zoomScale="80" zoomScaleNormal="80" workbookViewId="0">
      <selection activeCell="A15" sqref="A15"/>
    </sheetView>
  </sheetViews>
  <sheetFormatPr baseColWidth="10" defaultColWidth="14.44140625" defaultRowHeight="15" customHeight="1" x14ac:dyDescent="0.3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 x14ac:dyDescent="0.3">
      <c r="A1" s="115" t="s">
        <v>228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229</v>
      </c>
      <c r="B3" s="108"/>
      <c r="C3" s="108"/>
      <c r="D3" s="108"/>
      <c r="E3" s="108"/>
      <c r="F3" s="108"/>
      <c r="G3" s="109"/>
    </row>
    <row r="4" spans="1:7" ht="14.4" x14ac:dyDescent="0.3">
      <c r="A4" s="107" t="str">
        <f>'Formato 3'!A4</f>
        <v>Del 1 de Enero al 31 de Diciembre de 2025 (b)</v>
      </c>
      <c r="B4" s="108"/>
      <c r="C4" s="108"/>
      <c r="D4" s="108"/>
      <c r="E4" s="108"/>
      <c r="F4" s="108"/>
      <c r="G4" s="109"/>
    </row>
    <row r="5" spans="1:7" ht="14.4" x14ac:dyDescent="0.3">
      <c r="A5" s="110" t="s">
        <v>3</v>
      </c>
      <c r="B5" s="111"/>
      <c r="C5" s="111"/>
      <c r="D5" s="111"/>
      <c r="E5" s="111"/>
      <c r="F5" s="111"/>
      <c r="G5" s="112"/>
    </row>
    <row r="6" spans="1:7" ht="41.25" customHeight="1" x14ac:dyDescent="0.3">
      <c r="A6" s="116" t="s">
        <v>230</v>
      </c>
      <c r="B6" s="118" t="s">
        <v>231</v>
      </c>
      <c r="C6" s="102"/>
      <c r="D6" s="102"/>
      <c r="E6" s="102"/>
      <c r="F6" s="103"/>
      <c r="G6" s="116" t="s">
        <v>232</v>
      </c>
    </row>
    <row r="7" spans="1:7" ht="28.8" x14ac:dyDescent="0.3">
      <c r="A7" s="117"/>
      <c r="B7" s="2" t="s">
        <v>233</v>
      </c>
      <c r="C7" s="3" t="s">
        <v>234</v>
      </c>
      <c r="D7" s="2" t="s">
        <v>235</v>
      </c>
      <c r="E7" s="2" t="s">
        <v>190</v>
      </c>
      <c r="F7" s="2" t="s">
        <v>236</v>
      </c>
      <c r="G7" s="117"/>
    </row>
    <row r="8" spans="1:7" ht="14.4" x14ac:dyDescent="0.3">
      <c r="A8" s="5" t="s">
        <v>237</v>
      </c>
      <c r="B8" s="26"/>
      <c r="C8" s="26"/>
      <c r="D8" s="26"/>
      <c r="E8" s="26"/>
      <c r="F8" s="26"/>
      <c r="G8" s="26"/>
    </row>
    <row r="9" spans="1:7" ht="14.4" x14ac:dyDescent="0.3">
      <c r="A9" s="9" t="s">
        <v>238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 x14ac:dyDescent="0.3">
      <c r="A10" s="9" t="s">
        <v>239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 x14ac:dyDescent="0.3">
      <c r="A11" s="9" t="s">
        <v>240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 x14ac:dyDescent="0.3">
      <c r="A12" s="9" t="s">
        <v>241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 x14ac:dyDescent="0.3">
      <c r="A13" s="9" t="s">
        <v>242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0"/>
        <v>0</v>
      </c>
    </row>
    <row r="14" spans="1:7" ht="14.4" x14ac:dyDescent="0.3">
      <c r="A14" s="9" t="s">
        <v>243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 x14ac:dyDescent="0.3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ht="14.4" x14ac:dyDescent="0.3">
      <c r="A16" s="13" t="s">
        <v>245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 x14ac:dyDescent="0.3">
      <c r="A17" s="9" t="s">
        <v>246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 x14ac:dyDescent="0.3">
      <c r="A18" s="9" t="s">
        <v>247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 x14ac:dyDescent="0.3">
      <c r="A19" s="9" t="s">
        <v>248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 x14ac:dyDescent="0.3">
      <c r="A20" s="9" t="s">
        <v>249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 x14ac:dyDescent="0.3">
      <c r="A21" s="9" t="s">
        <v>250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 x14ac:dyDescent="0.3">
      <c r="A22" s="9" t="s">
        <v>251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 x14ac:dyDescent="0.3">
      <c r="A23" s="9" t="s">
        <v>252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 x14ac:dyDescent="0.3">
      <c r="A24" s="9" t="s">
        <v>253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 x14ac:dyDescent="0.3">
      <c r="A25" s="9" t="s">
        <v>254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 x14ac:dyDescent="0.3">
      <c r="A26" s="9" t="s">
        <v>255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 x14ac:dyDescent="0.3">
      <c r="A27" s="9" t="s">
        <v>256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 x14ac:dyDescent="0.3">
      <c r="A28" s="9" t="s">
        <v>257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 x14ac:dyDescent="0.3">
      <c r="A29" s="9" t="s">
        <v>258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 x14ac:dyDescent="0.3">
      <c r="A30" s="9" t="s">
        <v>259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 x14ac:dyDescent="0.3">
      <c r="A31" s="9" t="s">
        <v>260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 x14ac:dyDescent="0.3">
      <c r="A32" s="9" t="s">
        <v>261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 x14ac:dyDescent="0.3">
      <c r="A33" s="9" t="s">
        <v>262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 x14ac:dyDescent="0.3">
      <c r="A34" s="9" t="s">
        <v>263</v>
      </c>
      <c r="B34" s="10">
        <f>+'Formato 4'!B14</f>
        <v>67870907.189999998</v>
      </c>
      <c r="C34" s="10">
        <v>3431107.849999994</v>
      </c>
      <c r="D34" s="10">
        <f>+B34+C34</f>
        <v>71302015.039999992</v>
      </c>
      <c r="E34" s="10">
        <f>+'Formato 4'!C9</f>
        <v>70884590.599999994</v>
      </c>
      <c r="F34" s="10">
        <f>+'Formato 4'!D9</f>
        <v>70884590.599999994</v>
      </c>
      <c r="G34" s="10">
        <f t="shared" si="4"/>
        <v>3013683.4099999964</v>
      </c>
    </row>
    <row r="35" spans="1:7" ht="14.25" customHeight="1" x14ac:dyDescent="0.3">
      <c r="A35" s="9" t="s">
        <v>264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 x14ac:dyDescent="0.3">
      <c r="A36" s="9" t="s">
        <v>265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 x14ac:dyDescent="0.3">
      <c r="A37" s="9" t="s">
        <v>266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 x14ac:dyDescent="0.3">
      <c r="A38" s="9" t="s">
        <v>267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5.75" customHeight="1" x14ac:dyDescent="0.3">
      <c r="A39" s="9" t="s">
        <v>268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5.75" customHeight="1" x14ac:dyDescent="0.3">
      <c r="A40" s="8"/>
      <c r="B40" s="10"/>
      <c r="C40" s="10"/>
      <c r="D40" s="10"/>
      <c r="E40" s="10"/>
      <c r="F40" s="10"/>
      <c r="G40" s="10"/>
    </row>
    <row r="41" spans="1:7" ht="15.75" customHeight="1" x14ac:dyDescent="0.3">
      <c r="A41" s="7" t="s">
        <v>269</v>
      </c>
      <c r="B41" s="11">
        <f t="shared" ref="B41:G41" si="8">SUM(B9,B10,B11,B12,B13,B14,B15,B16,B28,B34,B35,B37)</f>
        <v>67870907.189999998</v>
      </c>
      <c r="C41" s="11">
        <f t="shared" si="8"/>
        <v>3431107.849999994</v>
      </c>
      <c r="D41" s="11">
        <f t="shared" si="8"/>
        <v>71302015.039999992</v>
      </c>
      <c r="E41" s="11">
        <f t="shared" si="8"/>
        <v>70884590.599999994</v>
      </c>
      <c r="F41" s="11">
        <f t="shared" si="8"/>
        <v>70884590.599999994</v>
      </c>
      <c r="G41" s="11">
        <f t="shared" si="8"/>
        <v>3013683.4099999964</v>
      </c>
    </row>
    <row r="42" spans="1:7" ht="15.75" customHeight="1" x14ac:dyDescent="0.3">
      <c r="A42" s="7" t="s">
        <v>270</v>
      </c>
      <c r="B42" s="49"/>
      <c r="C42" s="49"/>
      <c r="D42" s="49"/>
      <c r="E42" s="49"/>
      <c r="F42" s="49"/>
      <c r="G42" s="11">
        <f>IF(G41&gt;0,G41,0)</f>
        <v>3013683.4099999964</v>
      </c>
    </row>
    <row r="43" spans="1:7" ht="15.75" customHeight="1" x14ac:dyDescent="0.3">
      <c r="A43" s="8"/>
      <c r="B43" s="10"/>
      <c r="C43" s="10"/>
      <c r="D43" s="10"/>
      <c r="E43" s="10"/>
      <c r="F43" s="10"/>
      <c r="G43" s="10"/>
    </row>
    <row r="44" spans="1:7" ht="15.75" customHeight="1" x14ac:dyDescent="0.3">
      <c r="A44" s="7" t="s">
        <v>271</v>
      </c>
      <c r="B44" s="10"/>
      <c r="C44" s="10"/>
      <c r="D44" s="10"/>
      <c r="E44" s="10"/>
      <c r="F44" s="10"/>
      <c r="G44" s="10"/>
    </row>
    <row r="45" spans="1:7" ht="15.75" customHeight="1" x14ac:dyDescent="0.3">
      <c r="A45" s="9" t="s">
        <v>272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5.75" customHeight="1" x14ac:dyDescent="0.3">
      <c r="A46" s="50" t="s">
        <v>273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5.75" customHeight="1" x14ac:dyDescent="0.3">
      <c r="A47" s="50" t="s">
        <v>274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5.75" customHeight="1" x14ac:dyDescent="0.3">
      <c r="A48" s="50" t="s">
        <v>275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5.75" customHeight="1" x14ac:dyDescent="0.3">
      <c r="A49" s="50" t="s">
        <v>276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5.75" customHeight="1" x14ac:dyDescent="0.3">
      <c r="A50" s="50" t="s">
        <v>277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5.75" customHeight="1" x14ac:dyDescent="0.3">
      <c r="A51" s="50" t="s">
        <v>278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5.75" customHeight="1" x14ac:dyDescent="0.3">
      <c r="A52" s="51" t="s">
        <v>279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5.75" customHeight="1" x14ac:dyDescent="0.3">
      <c r="A53" s="9" t="s">
        <v>280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5.75" customHeight="1" x14ac:dyDescent="0.3">
      <c r="A54" s="9" t="s">
        <v>281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5.75" customHeight="1" x14ac:dyDescent="0.3">
      <c r="A55" s="51" t="s">
        <v>282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5.75" customHeight="1" x14ac:dyDescent="0.3">
      <c r="A56" s="50" t="s">
        <v>283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5.75" customHeight="1" x14ac:dyDescent="0.3">
      <c r="A57" s="50" t="s">
        <v>284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5.75" customHeight="1" x14ac:dyDescent="0.3">
      <c r="A58" s="51" t="s">
        <v>285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5.75" customHeight="1" x14ac:dyDescent="0.3">
      <c r="A59" s="9" t="s">
        <v>286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5.75" customHeight="1" x14ac:dyDescent="0.3">
      <c r="A60" s="50" t="s">
        <v>287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5.75" customHeight="1" x14ac:dyDescent="0.3">
      <c r="A61" s="50" t="s">
        <v>288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5.75" customHeight="1" x14ac:dyDescent="0.3">
      <c r="A62" s="9" t="s">
        <v>289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f t="shared" si="14"/>
        <v>0</v>
      </c>
    </row>
    <row r="63" spans="1:7" ht="15.75" customHeight="1" x14ac:dyDescent="0.3">
      <c r="A63" s="9" t="s">
        <v>290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5.75" customHeight="1" x14ac:dyDescent="0.3">
      <c r="A64" s="8"/>
      <c r="B64" s="10"/>
      <c r="C64" s="10"/>
      <c r="D64" s="10"/>
      <c r="E64" s="10"/>
      <c r="F64" s="10"/>
      <c r="G64" s="10"/>
    </row>
    <row r="65" spans="1:7" ht="15.75" customHeight="1" x14ac:dyDescent="0.3">
      <c r="A65" s="7" t="s">
        <v>291</v>
      </c>
      <c r="B65" s="11">
        <f t="shared" ref="B65:G65" si="15">B45+B54+B59+B62+B63</f>
        <v>0</v>
      </c>
      <c r="C65" s="11">
        <f t="shared" si="15"/>
        <v>0</v>
      </c>
      <c r="D65" s="11">
        <f t="shared" si="15"/>
        <v>0</v>
      </c>
      <c r="E65" s="11">
        <f t="shared" si="15"/>
        <v>0</v>
      </c>
      <c r="F65" s="11">
        <f t="shared" si="15"/>
        <v>0</v>
      </c>
      <c r="G65" s="11">
        <f t="shared" si="15"/>
        <v>0</v>
      </c>
    </row>
    <row r="66" spans="1:7" ht="15.75" customHeight="1" x14ac:dyDescent="0.3">
      <c r="A66" s="8"/>
      <c r="B66" s="10"/>
      <c r="C66" s="10"/>
      <c r="D66" s="10"/>
      <c r="E66" s="10"/>
      <c r="F66" s="10"/>
      <c r="G66" s="10"/>
    </row>
    <row r="67" spans="1:7" ht="15.75" customHeight="1" x14ac:dyDescent="0.3">
      <c r="A67" s="7" t="s">
        <v>292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5.75" customHeight="1" x14ac:dyDescent="0.3">
      <c r="A68" s="9" t="s">
        <v>293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 x14ac:dyDescent="0.3">
      <c r="A69" s="8"/>
      <c r="B69" s="10"/>
      <c r="C69" s="10"/>
      <c r="D69" s="10"/>
      <c r="E69" s="10"/>
      <c r="F69" s="10"/>
      <c r="G69" s="10"/>
    </row>
    <row r="70" spans="1:7" ht="15.75" customHeight="1" x14ac:dyDescent="0.3">
      <c r="A70" s="7" t="s">
        <v>294</v>
      </c>
      <c r="B70" s="11">
        <f t="shared" ref="B70:G70" si="17">B41+B65+B67</f>
        <v>67870907.189999998</v>
      </c>
      <c r="C70" s="11">
        <f t="shared" si="17"/>
        <v>3431107.849999994</v>
      </c>
      <c r="D70" s="11">
        <f t="shared" si="17"/>
        <v>71302015.039999992</v>
      </c>
      <c r="E70" s="11">
        <f t="shared" si="17"/>
        <v>70884590.599999994</v>
      </c>
      <c r="F70" s="11">
        <f t="shared" si="17"/>
        <v>70884590.599999994</v>
      </c>
      <c r="G70" s="11">
        <f t="shared" si="17"/>
        <v>3013683.4099999964</v>
      </c>
    </row>
    <row r="71" spans="1:7" ht="15.75" customHeight="1" x14ac:dyDescent="0.3">
      <c r="A71" s="8"/>
      <c r="B71" s="10"/>
      <c r="C71" s="10"/>
      <c r="D71" s="10"/>
      <c r="E71" s="10"/>
      <c r="F71" s="10"/>
      <c r="G71" s="10"/>
    </row>
    <row r="72" spans="1:7" ht="15.75" customHeight="1" x14ac:dyDescent="0.3">
      <c r="A72" s="7" t="s">
        <v>295</v>
      </c>
      <c r="B72" s="10"/>
      <c r="C72" s="10"/>
      <c r="D72" s="10"/>
      <c r="E72" s="10"/>
      <c r="F72" s="10"/>
      <c r="G72" s="10"/>
    </row>
    <row r="73" spans="1:7" ht="15.75" customHeight="1" x14ac:dyDescent="0.3">
      <c r="A73" s="50" t="s">
        <v>296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5.75" customHeight="1" x14ac:dyDescent="0.3">
      <c r="A74" s="50" t="s">
        <v>297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5.75" customHeight="1" x14ac:dyDescent="0.3">
      <c r="A75" s="42" t="s">
        <v>298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5.75" customHeight="1" x14ac:dyDescent="0.3">
      <c r="A76" s="17"/>
      <c r="B76" s="44"/>
      <c r="C76" s="44"/>
      <c r="D76" s="44"/>
      <c r="E76" s="44"/>
      <c r="F76" s="44"/>
      <c r="G76" s="44"/>
    </row>
    <row r="77" spans="1:7" ht="15.75" customHeight="1" x14ac:dyDescent="0.3"/>
    <row r="78" spans="1:7" ht="15.75" customHeight="1" x14ac:dyDescent="0.3"/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 xr:uid="{00000000-0002-0000-04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57" fitToHeight="5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000"/>
  <sheetViews>
    <sheetView showGridLines="0" tabSelected="1" zoomScale="76" zoomScaleNormal="76" workbookViewId="0">
      <selection activeCell="A15" sqref="A15"/>
    </sheetView>
  </sheetViews>
  <sheetFormatPr baseColWidth="10" defaultColWidth="14.44140625" defaultRowHeight="15" customHeight="1" x14ac:dyDescent="0.3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 x14ac:dyDescent="0.3">
      <c r="A1" s="121" t="s">
        <v>299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301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4.4" x14ac:dyDescent="0.3">
      <c r="A7" s="122" t="s">
        <v>5</v>
      </c>
      <c r="B7" s="119" t="s">
        <v>302</v>
      </c>
      <c r="C7" s="102"/>
      <c r="D7" s="102"/>
      <c r="E7" s="102"/>
      <c r="F7" s="103"/>
      <c r="G7" s="120" t="s">
        <v>303</v>
      </c>
    </row>
    <row r="8" spans="1:7" ht="28.8" x14ac:dyDescent="0.3">
      <c r="A8" s="117"/>
      <c r="B8" s="3" t="s">
        <v>304</v>
      </c>
      <c r="C8" s="3" t="s">
        <v>305</v>
      </c>
      <c r="D8" s="3" t="s">
        <v>306</v>
      </c>
      <c r="E8" s="3" t="s">
        <v>190</v>
      </c>
      <c r="F8" s="3" t="s">
        <v>307</v>
      </c>
      <c r="G8" s="117"/>
    </row>
    <row r="9" spans="1:7" ht="14.4" x14ac:dyDescent="0.3">
      <c r="A9" s="52" t="s">
        <v>308</v>
      </c>
      <c r="B9" s="53">
        <f t="shared" ref="B9:G9" si="0">SUM(B10,B18,B28,B38,B48,B58,B62,B71,B75)</f>
        <v>67870907.189999998</v>
      </c>
      <c r="C9" s="53">
        <f t="shared" si="0"/>
        <v>3576626.54</v>
      </c>
      <c r="D9" s="53">
        <f t="shared" si="0"/>
        <v>71302015.040000007</v>
      </c>
      <c r="E9" s="53">
        <f t="shared" si="0"/>
        <v>60369940.5</v>
      </c>
      <c r="F9" s="53">
        <f t="shared" si="0"/>
        <v>56532666.649999999</v>
      </c>
      <c r="G9" s="53">
        <f t="shared" si="0"/>
        <v>10932074.539999997</v>
      </c>
    </row>
    <row r="10" spans="1:7" ht="14.4" x14ac:dyDescent="0.3">
      <c r="A10" s="54" t="s">
        <v>309</v>
      </c>
      <c r="B10" s="89">
        <f t="shared" ref="B10:F10" si="1">+SUM(B11:B17)</f>
        <v>41145523</v>
      </c>
      <c r="C10" s="89">
        <f t="shared" si="1"/>
        <v>9.3132257461547852E-10</v>
      </c>
      <c r="D10" s="89">
        <f t="shared" si="1"/>
        <v>41145523</v>
      </c>
      <c r="E10" s="89">
        <f t="shared" si="1"/>
        <v>37288845.240000002</v>
      </c>
      <c r="F10" s="89">
        <f t="shared" si="1"/>
        <v>35453651.609999999</v>
      </c>
      <c r="G10" s="89">
        <f t="shared" ref="G10:G27" si="2">+D10-E10</f>
        <v>3856677.7599999979</v>
      </c>
    </row>
    <row r="11" spans="1:7" ht="14.4" x14ac:dyDescent="0.3">
      <c r="A11" s="54" t="s">
        <v>310</v>
      </c>
      <c r="B11" s="90">
        <v>22694421.789999999</v>
      </c>
      <c r="C11" s="90">
        <f>+D11-B11</f>
        <v>0</v>
      </c>
      <c r="D11" s="90">
        <v>22694421.789999999</v>
      </c>
      <c r="E11" s="90">
        <v>21880464.280000001</v>
      </c>
      <c r="F11" s="90">
        <v>21684573.84</v>
      </c>
      <c r="G11" s="90">
        <f t="shared" si="2"/>
        <v>813957.50999999791</v>
      </c>
    </row>
    <row r="12" spans="1:7" ht="14.4" x14ac:dyDescent="0.3">
      <c r="A12" s="54" t="s">
        <v>311</v>
      </c>
      <c r="B12" s="90">
        <v>0</v>
      </c>
      <c r="C12" s="90">
        <f t="shared" ref="C12:C57" si="3">+D12-B12</f>
        <v>0</v>
      </c>
      <c r="D12" s="90">
        <v>0</v>
      </c>
      <c r="E12" s="90">
        <v>0</v>
      </c>
      <c r="F12" s="90">
        <v>0</v>
      </c>
      <c r="G12" s="90">
        <f t="shared" si="2"/>
        <v>0</v>
      </c>
    </row>
    <row r="13" spans="1:7" ht="14.4" x14ac:dyDescent="0.3">
      <c r="A13" s="54" t="s">
        <v>312</v>
      </c>
      <c r="B13" s="90">
        <v>4515175.0799999991</v>
      </c>
      <c r="C13" s="90">
        <f t="shared" si="3"/>
        <v>143574.50000000093</v>
      </c>
      <c r="D13" s="90">
        <v>4658749.58</v>
      </c>
      <c r="E13" s="90">
        <v>4072499.9000000004</v>
      </c>
      <c r="F13" s="90">
        <v>4072499.9000000004</v>
      </c>
      <c r="G13" s="90">
        <f t="shared" si="2"/>
        <v>586249.6799999997</v>
      </c>
    </row>
    <row r="14" spans="1:7" ht="14.4" x14ac:dyDescent="0.3">
      <c r="A14" s="54" t="s">
        <v>313</v>
      </c>
      <c r="B14" s="90">
        <v>7173095.2400000002</v>
      </c>
      <c r="C14" s="90">
        <f t="shared" si="3"/>
        <v>0</v>
      </c>
      <c r="D14" s="90">
        <v>7173095.2400000002</v>
      </c>
      <c r="E14" s="90">
        <v>5533792.0500000007</v>
      </c>
      <c r="F14" s="90">
        <v>3894488.86</v>
      </c>
      <c r="G14" s="90">
        <f t="shared" si="2"/>
        <v>1639303.1899999995</v>
      </c>
    </row>
    <row r="15" spans="1:7" ht="14.4" x14ac:dyDescent="0.3">
      <c r="A15" s="54" t="s">
        <v>314</v>
      </c>
      <c r="B15" s="90">
        <v>6762830.8899999997</v>
      </c>
      <c r="C15" s="90">
        <f t="shared" si="3"/>
        <v>-143574.5</v>
      </c>
      <c r="D15" s="90">
        <v>6619256.3899999997</v>
      </c>
      <c r="E15" s="90">
        <v>5802089.0099999998</v>
      </c>
      <c r="F15" s="90">
        <v>5802089.0099999998</v>
      </c>
      <c r="G15" s="90">
        <f t="shared" si="2"/>
        <v>817167.37999999989</v>
      </c>
    </row>
    <row r="16" spans="1:7" ht="14.4" x14ac:dyDescent="0.3">
      <c r="A16" s="54" t="s">
        <v>315</v>
      </c>
      <c r="B16" s="90">
        <v>0</v>
      </c>
      <c r="C16" s="90">
        <f t="shared" si="3"/>
        <v>0</v>
      </c>
      <c r="D16" s="90">
        <v>0</v>
      </c>
      <c r="E16" s="90">
        <v>0</v>
      </c>
      <c r="F16" s="90">
        <v>0</v>
      </c>
      <c r="G16" s="90">
        <f t="shared" si="2"/>
        <v>0</v>
      </c>
    </row>
    <row r="17" spans="1:7" ht="14.4" x14ac:dyDescent="0.3">
      <c r="A17" s="54" t="s">
        <v>316</v>
      </c>
      <c r="B17" s="90">
        <v>0</v>
      </c>
      <c r="C17" s="90">
        <f t="shared" si="3"/>
        <v>0</v>
      </c>
      <c r="D17" s="90">
        <v>0</v>
      </c>
      <c r="E17" s="90">
        <v>0</v>
      </c>
      <c r="F17" s="90">
        <v>0</v>
      </c>
      <c r="G17" s="90">
        <f t="shared" si="2"/>
        <v>0</v>
      </c>
    </row>
    <row r="18" spans="1:7" ht="14.4" x14ac:dyDescent="0.3">
      <c r="A18" s="54" t="s">
        <v>317</v>
      </c>
      <c r="B18" s="89">
        <f t="shared" ref="B18:F18" si="4">+SUM(B19:B27)</f>
        <v>1165826</v>
      </c>
      <c r="C18" s="89">
        <f t="shared" si="4"/>
        <v>181961.89</v>
      </c>
      <c r="D18" s="89">
        <f t="shared" si="4"/>
        <v>1202269.2</v>
      </c>
      <c r="E18" s="89">
        <f t="shared" si="4"/>
        <v>1104854.51</v>
      </c>
      <c r="F18" s="89">
        <f t="shared" si="4"/>
        <v>1092295.8500000001</v>
      </c>
      <c r="G18" s="89">
        <f t="shared" si="2"/>
        <v>97414.689999999944</v>
      </c>
    </row>
    <row r="19" spans="1:7" ht="14.4" x14ac:dyDescent="0.3">
      <c r="A19" s="54" t="s">
        <v>318</v>
      </c>
      <c r="B19" s="90">
        <v>560714.34</v>
      </c>
      <c r="C19" s="90">
        <v>0</v>
      </c>
      <c r="D19" s="90">
        <v>415195.64999999997</v>
      </c>
      <c r="E19" s="90">
        <v>414702.23</v>
      </c>
      <c r="F19" s="90">
        <v>414702.23</v>
      </c>
      <c r="G19" s="90">
        <f t="shared" si="2"/>
        <v>493.4199999999837</v>
      </c>
    </row>
    <row r="20" spans="1:7" ht="14.4" x14ac:dyDescent="0.3">
      <c r="A20" s="54" t="s">
        <v>319</v>
      </c>
      <c r="B20" s="90">
        <v>103590.39999999999</v>
      </c>
      <c r="C20" s="90">
        <f t="shared" si="3"/>
        <v>-91712.059999999983</v>
      </c>
      <c r="D20" s="90">
        <v>11878.340000000009</v>
      </c>
      <c r="E20" s="90">
        <v>11878.330000000002</v>
      </c>
      <c r="F20" s="90">
        <v>11878.330000000002</v>
      </c>
      <c r="G20" s="90">
        <f t="shared" si="2"/>
        <v>1.0000000007494236E-2</v>
      </c>
    </row>
    <row r="21" spans="1:7" ht="15.75" customHeight="1" x14ac:dyDescent="0.3">
      <c r="A21" s="54" t="s">
        <v>320</v>
      </c>
      <c r="B21" s="90">
        <v>0</v>
      </c>
      <c r="C21" s="90">
        <f t="shared" si="3"/>
        <v>4520</v>
      </c>
      <c r="D21" s="90">
        <v>4520</v>
      </c>
      <c r="E21" s="90">
        <v>4520</v>
      </c>
      <c r="F21" s="90">
        <v>4520</v>
      </c>
      <c r="G21" s="90">
        <f t="shared" si="2"/>
        <v>0</v>
      </c>
    </row>
    <row r="22" spans="1:7" ht="15.75" customHeight="1" x14ac:dyDescent="0.3">
      <c r="A22" s="54" t="s">
        <v>321</v>
      </c>
      <c r="B22" s="90">
        <v>0</v>
      </c>
      <c r="C22" s="90">
        <f t="shared" si="3"/>
        <v>142095.21</v>
      </c>
      <c r="D22" s="90">
        <v>142095.21</v>
      </c>
      <c r="E22" s="90">
        <v>142095.21000000002</v>
      </c>
      <c r="F22" s="90">
        <v>142095.21000000002</v>
      </c>
      <c r="G22" s="90">
        <f t="shared" si="2"/>
        <v>0</v>
      </c>
    </row>
    <row r="23" spans="1:7" ht="15.75" customHeight="1" x14ac:dyDescent="0.3">
      <c r="A23" s="54" t="s">
        <v>322</v>
      </c>
      <c r="B23" s="90">
        <v>58351.01</v>
      </c>
      <c r="C23" s="90">
        <f t="shared" si="3"/>
        <v>-47787.92</v>
      </c>
      <c r="D23" s="90">
        <v>10563.090000000004</v>
      </c>
      <c r="E23" s="90">
        <v>10563.09</v>
      </c>
      <c r="F23" s="90">
        <v>10563.09</v>
      </c>
      <c r="G23" s="90">
        <f t="shared" si="2"/>
        <v>0</v>
      </c>
    </row>
    <row r="24" spans="1:7" ht="15.75" customHeight="1" x14ac:dyDescent="0.3">
      <c r="A24" s="54" t="s">
        <v>323</v>
      </c>
      <c r="B24" s="90">
        <v>231600.02</v>
      </c>
      <c r="C24" s="90">
        <f t="shared" si="3"/>
        <v>0</v>
      </c>
      <c r="D24" s="90">
        <v>231600.02</v>
      </c>
      <c r="E24" s="90">
        <v>167818.62</v>
      </c>
      <c r="F24" s="90">
        <v>155259.96</v>
      </c>
      <c r="G24" s="90">
        <f t="shared" si="2"/>
        <v>63781.399999999994</v>
      </c>
    </row>
    <row r="25" spans="1:7" ht="15.75" customHeight="1" x14ac:dyDescent="0.3">
      <c r="A25" s="54" t="s">
        <v>324</v>
      </c>
      <c r="B25" s="90">
        <v>105114.01</v>
      </c>
      <c r="C25" s="90">
        <f t="shared" si="3"/>
        <v>30075.759999999995</v>
      </c>
      <c r="D25" s="90">
        <v>135189.76999999999</v>
      </c>
      <c r="E25" s="90">
        <v>116954.19</v>
      </c>
      <c r="F25" s="90">
        <v>116954.19</v>
      </c>
      <c r="G25" s="90">
        <f t="shared" si="2"/>
        <v>18235.579999999987</v>
      </c>
    </row>
    <row r="26" spans="1:7" ht="15.75" customHeight="1" x14ac:dyDescent="0.3">
      <c r="A26" s="54" t="s">
        <v>325</v>
      </c>
      <c r="B26" s="90">
        <v>0</v>
      </c>
      <c r="C26" s="90">
        <f t="shared" si="3"/>
        <v>0</v>
      </c>
      <c r="D26" s="90">
        <v>0</v>
      </c>
      <c r="E26" s="90">
        <v>0</v>
      </c>
      <c r="F26" s="90">
        <v>0</v>
      </c>
      <c r="G26" s="90">
        <f t="shared" si="2"/>
        <v>0</v>
      </c>
    </row>
    <row r="27" spans="1:7" ht="15.75" customHeight="1" x14ac:dyDescent="0.3">
      <c r="A27" s="54" t="s">
        <v>326</v>
      </c>
      <c r="B27" s="90">
        <v>106456.22</v>
      </c>
      <c r="C27" s="90">
        <f t="shared" si="3"/>
        <v>144770.90000000002</v>
      </c>
      <c r="D27" s="90">
        <v>251227.12000000002</v>
      </c>
      <c r="E27" s="90">
        <v>236322.84000000003</v>
      </c>
      <c r="F27" s="90">
        <v>236322.84000000003</v>
      </c>
      <c r="G27" s="90">
        <f t="shared" si="2"/>
        <v>14904.279999999999</v>
      </c>
    </row>
    <row r="28" spans="1:7" ht="15.75" customHeight="1" x14ac:dyDescent="0.3">
      <c r="A28" s="54" t="s">
        <v>327</v>
      </c>
      <c r="B28" s="91">
        <f t="shared" ref="B28:F28" si="5">+SUM(B29:B37)</f>
        <v>14540419.190000001</v>
      </c>
      <c r="C28" s="89">
        <f t="shared" si="5"/>
        <v>220476.27999999927</v>
      </c>
      <c r="D28" s="91">
        <f t="shared" si="5"/>
        <v>14760895.469999999</v>
      </c>
      <c r="E28" s="91">
        <f t="shared" si="5"/>
        <v>11311551.23</v>
      </c>
      <c r="F28" s="91">
        <f t="shared" si="5"/>
        <v>10800937.939999999</v>
      </c>
      <c r="G28" s="91">
        <f>+D28-E28</f>
        <v>3449344.2399999984</v>
      </c>
    </row>
    <row r="29" spans="1:7" ht="15.75" customHeight="1" x14ac:dyDescent="0.3">
      <c r="A29" s="54" t="s">
        <v>328</v>
      </c>
      <c r="B29" s="90">
        <v>562203.80000000005</v>
      </c>
      <c r="C29" s="90">
        <f t="shared" si="3"/>
        <v>-222968.41000000003</v>
      </c>
      <c r="D29" s="90">
        <v>339235.39</v>
      </c>
      <c r="E29" s="90">
        <v>339233.77</v>
      </c>
      <c r="F29" s="90">
        <v>339233.77</v>
      </c>
      <c r="G29" s="90">
        <f>+D29-E29</f>
        <v>1.6199999999953434</v>
      </c>
    </row>
    <row r="30" spans="1:7" ht="15.75" customHeight="1" x14ac:dyDescent="0.3">
      <c r="A30" s="54" t="s">
        <v>329</v>
      </c>
      <c r="B30" s="90">
        <v>368275.31</v>
      </c>
      <c r="C30" s="90">
        <f t="shared" si="3"/>
        <v>198939.2</v>
      </c>
      <c r="D30" s="90">
        <v>567214.51</v>
      </c>
      <c r="E30" s="90">
        <f>445413.81+121800</f>
        <v>567213.81000000006</v>
      </c>
      <c r="F30" s="90">
        <v>445413.80999999994</v>
      </c>
      <c r="G30" s="90">
        <f t="shared" ref="G30:G57" si="6">+D30-E30</f>
        <v>0.69999999995343387</v>
      </c>
    </row>
    <row r="31" spans="1:7" ht="15.75" customHeight="1" x14ac:dyDescent="0.3">
      <c r="A31" s="54" t="s">
        <v>330</v>
      </c>
      <c r="B31" s="90">
        <v>5169523.92</v>
      </c>
      <c r="C31" s="90">
        <f t="shared" si="3"/>
        <v>373795.65999999922</v>
      </c>
      <c r="D31" s="90">
        <v>5543319.5799999991</v>
      </c>
      <c r="E31" s="90">
        <v>4282687.2</v>
      </c>
      <c r="F31" s="90">
        <v>4116310.79</v>
      </c>
      <c r="G31" s="90">
        <f t="shared" si="6"/>
        <v>1260632.379999999</v>
      </c>
    </row>
    <row r="32" spans="1:7" ht="15.75" customHeight="1" x14ac:dyDescent="0.3">
      <c r="A32" s="54" t="s">
        <v>331</v>
      </c>
      <c r="B32" s="90">
        <v>308327</v>
      </c>
      <c r="C32" s="90">
        <f t="shared" si="3"/>
        <v>-73548.489999999991</v>
      </c>
      <c r="D32" s="90">
        <v>234778.51</v>
      </c>
      <c r="E32" s="90">
        <v>234777.89</v>
      </c>
      <c r="F32" s="90">
        <v>234777.89</v>
      </c>
      <c r="G32" s="90">
        <f t="shared" si="6"/>
        <v>0.61999999999534339</v>
      </c>
    </row>
    <row r="33" spans="1:7" ht="14.25" customHeight="1" x14ac:dyDescent="0.3">
      <c r="A33" s="54" t="s">
        <v>332</v>
      </c>
      <c r="B33" s="90">
        <v>1330868.7</v>
      </c>
      <c r="C33" s="90">
        <f t="shared" si="3"/>
        <v>-40961.699999999953</v>
      </c>
      <c r="D33" s="90">
        <v>1289907</v>
      </c>
      <c r="E33" s="90">
        <v>1239791.95</v>
      </c>
      <c r="F33" s="90">
        <v>1239791.95</v>
      </c>
      <c r="G33" s="90">
        <f t="shared" si="6"/>
        <v>50115.050000000047</v>
      </c>
    </row>
    <row r="34" spans="1:7" ht="14.25" customHeight="1" x14ac:dyDescent="0.3">
      <c r="A34" s="54" t="s">
        <v>333</v>
      </c>
      <c r="B34" s="90">
        <v>974135.56</v>
      </c>
      <c r="C34" s="90">
        <f t="shared" si="3"/>
        <v>0</v>
      </c>
      <c r="D34" s="90">
        <v>974135.56</v>
      </c>
      <c r="E34" s="90">
        <f>241694.62+81200</f>
        <v>322894.62</v>
      </c>
      <c r="F34" s="90">
        <v>241694.62000000002</v>
      </c>
      <c r="G34" s="90">
        <f t="shared" si="6"/>
        <v>651240.94000000006</v>
      </c>
    </row>
    <row r="35" spans="1:7" ht="14.25" customHeight="1" x14ac:dyDescent="0.3">
      <c r="A35" s="54" t="s">
        <v>334</v>
      </c>
      <c r="B35" s="90">
        <v>56217</v>
      </c>
      <c r="C35" s="90">
        <f t="shared" si="3"/>
        <v>-34138</v>
      </c>
      <c r="D35" s="90">
        <v>22079</v>
      </c>
      <c r="E35" s="90">
        <v>22078.57</v>
      </c>
      <c r="F35" s="90">
        <v>22078.57</v>
      </c>
      <c r="G35" s="90">
        <f t="shared" si="6"/>
        <v>0.43000000000029104</v>
      </c>
    </row>
    <row r="36" spans="1:7" ht="14.25" customHeight="1" x14ac:dyDescent="0.3">
      <c r="A36" s="54" t="s">
        <v>335</v>
      </c>
      <c r="B36" s="90">
        <v>897543.41</v>
      </c>
      <c r="C36" s="90">
        <f t="shared" si="3"/>
        <v>-119603.47999999998</v>
      </c>
      <c r="D36" s="90">
        <v>777939.93</v>
      </c>
      <c r="E36" s="90">
        <v>681583.1</v>
      </c>
      <c r="F36" s="90">
        <v>681583.1</v>
      </c>
      <c r="G36" s="90">
        <f t="shared" si="6"/>
        <v>96356.830000000075</v>
      </c>
    </row>
    <row r="37" spans="1:7" ht="14.25" customHeight="1" x14ac:dyDescent="0.3">
      <c r="A37" s="54" t="s">
        <v>336</v>
      </c>
      <c r="B37" s="90">
        <v>4873324.49</v>
      </c>
      <c r="C37" s="90">
        <f t="shared" si="3"/>
        <v>138961.5</v>
      </c>
      <c r="D37" s="90">
        <v>5012285.99</v>
      </c>
      <c r="E37" s="90">
        <v>3621290.32</v>
      </c>
      <c r="F37" s="90">
        <v>3480053.44</v>
      </c>
      <c r="G37" s="90">
        <f t="shared" si="6"/>
        <v>1390995.6700000004</v>
      </c>
    </row>
    <row r="38" spans="1:7" ht="15.75" customHeight="1" x14ac:dyDescent="0.3">
      <c r="A38" s="54" t="s">
        <v>337</v>
      </c>
      <c r="B38" s="89">
        <f t="shared" ref="B38:F38" si="7">+SUM(B39:B47)</f>
        <v>11019139</v>
      </c>
      <c r="C38" s="89">
        <f t="shared" si="7"/>
        <v>980000</v>
      </c>
      <c r="D38" s="89">
        <f t="shared" si="7"/>
        <v>11999139</v>
      </c>
      <c r="E38" s="89">
        <f t="shared" si="7"/>
        <v>9142875.379999999</v>
      </c>
      <c r="F38" s="89">
        <f t="shared" si="7"/>
        <v>9142875.379999999</v>
      </c>
      <c r="G38" s="89">
        <f t="shared" si="6"/>
        <v>2856263.620000001</v>
      </c>
    </row>
    <row r="39" spans="1:7" ht="15.75" customHeight="1" x14ac:dyDescent="0.3">
      <c r="A39" s="54" t="s">
        <v>338</v>
      </c>
      <c r="B39" s="90">
        <v>0</v>
      </c>
      <c r="C39" s="90">
        <f t="shared" si="3"/>
        <v>0</v>
      </c>
      <c r="D39" s="90">
        <v>0</v>
      </c>
      <c r="E39" s="90">
        <v>0</v>
      </c>
      <c r="F39" s="90">
        <v>0</v>
      </c>
      <c r="G39" s="90">
        <f t="shared" si="6"/>
        <v>0</v>
      </c>
    </row>
    <row r="40" spans="1:7" ht="15.75" customHeight="1" x14ac:dyDescent="0.3">
      <c r="A40" s="54" t="s">
        <v>339</v>
      </c>
      <c r="B40" s="90">
        <v>0</v>
      </c>
      <c r="C40" s="90">
        <f t="shared" si="3"/>
        <v>0</v>
      </c>
      <c r="D40" s="90">
        <v>0</v>
      </c>
      <c r="E40" s="90">
        <v>0</v>
      </c>
      <c r="F40" s="90">
        <v>0</v>
      </c>
      <c r="G40" s="90">
        <f t="shared" si="6"/>
        <v>0</v>
      </c>
    </row>
    <row r="41" spans="1:7" ht="15.75" customHeight="1" x14ac:dyDescent="0.3">
      <c r="A41" s="54" t="s">
        <v>340</v>
      </c>
      <c r="B41" s="90">
        <v>0</v>
      </c>
      <c r="C41" s="90">
        <f t="shared" si="3"/>
        <v>0</v>
      </c>
      <c r="D41" s="90">
        <v>0</v>
      </c>
      <c r="E41" s="90">
        <v>0</v>
      </c>
      <c r="F41" s="90">
        <v>0</v>
      </c>
      <c r="G41" s="90">
        <f t="shared" si="6"/>
        <v>0</v>
      </c>
    </row>
    <row r="42" spans="1:7" ht="15.75" customHeight="1" x14ac:dyDescent="0.3">
      <c r="A42" s="54" t="s">
        <v>341</v>
      </c>
      <c r="B42" s="90">
        <v>11019139</v>
      </c>
      <c r="C42" s="90">
        <f t="shared" si="3"/>
        <v>980000</v>
      </c>
      <c r="D42" s="90">
        <v>11999139</v>
      </c>
      <c r="E42" s="90">
        <v>9142875.379999999</v>
      </c>
      <c r="F42" s="90">
        <v>9142875.379999999</v>
      </c>
      <c r="G42" s="90">
        <f t="shared" si="6"/>
        <v>2856263.620000001</v>
      </c>
    </row>
    <row r="43" spans="1:7" ht="15.75" customHeight="1" x14ac:dyDescent="0.3">
      <c r="A43" s="54" t="s">
        <v>342</v>
      </c>
      <c r="B43" s="90">
        <v>0</v>
      </c>
      <c r="C43" s="90">
        <f t="shared" si="3"/>
        <v>0</v>
      </c>
      <c r="D43" s="90">
        <v>0</v>
      </c>
      <c r="E43" s="90">
        <v>0</v>
      </c>
      <c r="F43" s="90">
        <v>0</v>
      </c>
      <c r="G43" s="90">
        <f t="shared" si="6"/>
        <v>0</v>
      </c>
    </row>
    <row r="44" spans="1:7" ht="15.75" customHeight="1" x14ac:dyDescent="0.3">
      <c r="A44" s="54" t="s">
        <v>343</v>
      </c>
      <c r="B44" s="90">
        <v>0</v>
      </c>
      <c r="C44" s="90">
        <f t="shared" si="3"/>
        <v>0</v>
      </c>
      <c r="D44" s="90">
        <v>0</v>
      </c>
      <c r="E44" s="90">
        <v>0</v>
      </c>
      <c r="F44" s="90">
        <v>0</v>
      </c>
      <c r="G44" s="90">
        <f t="shared" si="6"/>
        <v>0</v>
      </c>
    </row>
    <row r="45" spans="1:7" ht="15.75" customHeight="1" x14ac:dyDescent="0.3">
      <c r="A45" s="54" t="s">
        <v>344</v>
      </c>
      <c r="B45" s="90">
        <v>0</v>
      </c>
      <c r="C45" s="90">
        <f t="shared" si="3"/>
        <v>0</v>
      </c>
      <c r="D45" s="90">
        <v>0</v>
      </c>
      <c r="E45" s="90">
        <v>0</v>
      </c>
      <c r="F45" s="90">
        <v>0</v>
      </c>
      <c r="G45" s="90">
        <f t="shared" si="6"/>
        <v>0</v>
      </c>
    </row>
    <row r="46" spans="1:7" ht="15.75" customHeight="1" x14ac:dyDescent="0.3">
      <c r="A46" s="54" t="s">
        <v>345</v>
      </c>
      <c r="B46" s="90">
        <v>0</v>
      </c>
      <c r="C46" s="90">
        <f t="shared" si="3"/>
        <v>0</v>
      </c>
      <c r="D46" s="90">
        <v>0</v>
      </c>
      <c r="E46" s="90">
        <v>0</v>
      </c>
      <c r="F46" s="90">
        <v>0</v>
      </c>
      <c r="G46" s="90">
        <f t="shared" si="6"/>
        <v>0</v>
      </c>
    </row>
    <row r="47" spans="1:7" ht="15.75" customHeight="1" x14ac:dyDescent="0.3">
      <c r="A47" s="54" t="s">
        <v>346</v>
      </c>
      <c r="B47" s="90">
        <v>0</v>
      </c>
      <c r="C47" s="90">
        <f t="shared" si="3"/>
        <v>0</v>
      </c>
      <c r="D47" s="90">
        <v>0</v>
      </c>
      <c r="E47" s="90">
        <v>0</v>
      </c>
      <c r="F47" s="90">
        <v>0</v>
      </c>
      <c r="G47" s="90">
        <f t="shared" si="6"/>
        <v>0</v>
      </c>
    </row>
    <row r="48" spans="1:7" ht="15.75" customHeight="1" x14ac:dyDescent="0.3">
      <c r="A48" s="54" t="s">
        <v>347</v>
      </c>
      <c r="B48" s="89">
        <f t="shared" ref="B48:F48" si="8">+SUM(B49:B57)</f>
        <v>0</v>
      </c>
      <c r="C48" s="89">
        <f t="shared" si="8"/>
        <v>2194188.37</v>
      </c>
      <c r="D48" s="89">
        <f t="shared" si="8"/>
        <v>2194188.37</v>
      </c>
      <c r="E48" s="89">
        <f t="shared" si="8"/>
        <v>1521814.1400000001</v>
      </c>
      <c r="F48" s="89">
        <f t="shared" si="8"/>
        <v>42905.87</v>
      </c>
      <c r="G48" s="89">
        <f t="shared" si="6"/>
        <v>672374.23</v>
      </c>
    </row>
    <row r="49" spans="1:7" ht="15.75" customHeight="1" x14ac:dyDescent="0.3">
      <c r="A49" s="54" t="s">
        <v>348</v>
      </c>
      <c r="B49" s="90">
        <v>0</v>
      </c>
      <c r="C49" s="90">
        <f t="shared" si="3"/>
        <v>42905.87</v>
      </c>
      <c r="D49" s="92">
        <v>42905.87</v>
      </c>
      <c r="E49" s="90">
        <v>42905.87</v>
      </c>
      <c r="F49" s="90">
        <v>42905.87</v>
      </c>
      <c r="G49" s="90">
        <f t="shared" si="6"/>
        <v>0</v>
      </c>
    </row>
    <row r="50" spans="1:7" ht="15.75" customHeight="1" x14ac:dyDescent="0.3">
      <c r="A50" s="54" t="s">
        <v>349</v>
      </c>
      <c r="B50" s="90">
        <v>0</v>
      </c>
      <c r="C50" s="90">
        <f t="shared" si="3"/>
        <v>0</v>
      </c>
      <c r="D50" s="90">
        <v>0</v>
      </c>
      <c r="E50" s="90">
        <v>0</v>
      </c>
      <c r="F50" s="90">
        <v>0</v>
      </c>
      <c r="G50" s="90">
        <f t="shared" si="6"/>
        <v>0</v>
      </c>
    </row>
    <row r="51" spans="1:7" ht="15.75" customHeight="1" x14ac:dyDescent="0.3">
      <c r="A51" s="54" t="s">
        <v>350</v>
      </c>
      <c r="B51" s="90">
        <v>0</v>
      </c>
      <c r="C51" s="90">
        <f t="shared" si="3"/>
        <v>0</v>
      </c>
      <c r="D51" s="90">
        <v>0</v>
      </c>
      <c r="E51" s="90">
        <v>0</v>
      </c>
      <c r="F51" s="90">
        <v>0</v>
      </c>
      <c r="G51" s="90">
        <f t="shared" si="6"/>
        <v>0</v>
      </c>
    </row>
    <row r="52" spans="1:7" ht="15.75" customHeight="1" x14ac:dyDescent="0.3">
      <c r="A52" s="54" t="s">
        <v>351</v>
      </c>
      <c r="B52" s="90">
        <v>0</v>
      </c>
      <c r="C52" s="90">
        <f t="shared" si="3"/>
        <v>2151282.5</v>
      </c>
      <c r="D52" s="90">
        <v>2151282.5</v>
      </c>
      <c r="E52" s="90">
        <v>1478908.27</v>
      </c>
      <c r="F52" s="90">
        <v>0</v>
      </c>
      <c r="G52" s="90">
        <f t="shared" si="6"/>
        <v>672374.23</v>
      </c>
    </row>
    <row r="53" spans="1:7" ht="15.75" customHeight="1" x14ac:dyDescent="0.3">
      <c r="A53" s="54" t="s">
        <v>352</v>
      </c>
      <c r="B53" s="90">
        <v>0</v>
      </c>
      <c r="C53" s="90">
        <f t="shared" si="3"/>
        <v>0</v>
      </c>
      <c r="D53" s="90">
        <v>0</v>
      </c>
      <c r="E53" s="90">
        <v>0</v>
      </c>
      <c r="F53" s="90">
        <v>0</v>
      </c>
      <c r="G53" s="90">
        <f t="shared" si="6"/>
        <v>0</v>
      </c>
    </row>
    <row r="54" spans="1:7" ht="15.75" customHeight="1" x14ac:dyDescent="0.3">
      <c r="A54" s="54" t="s">
        <v>353</v>
      </c>
      <c r="B54" s="90">
        <v>0</v>
      </c>
      <c r="C54" s="90">
        <f t="shared" si="3"/>
        <v>0</v>
      </c>
      <c r="D54" s="90">
        <v>0</v>
      </c>
      <c r="E54" s="90">
        <v>0</v>
      </c>
      <c r="F54" s="90">
        <v>0</v>
      </c>
      <c r="G54" s="90">
        <f t="shared" si="6"/>
        <v>0</v>
      </c>
    </row>
    <row r="55" spans="1:7" ht="15.75" customHeight="1" x14ac:dyDescent="0.3">
      <c r="A55" s="54" t="s">
        <v>354</v>
      </c>
      <c r="B55" s="90">
        <v>0</v>
      </c>
      <c r="C55" s="90">
        <f t="shared" si="3"/>
        <v>0</v>
      </c>
      <c r="D55" s="90">
        <v>0</v>
      </c>
      <c r="E55" s="90">
        <v>0</v>
      </c>
      <c r="F55" s="90">
        <v>0</v>
      </c>
      <c r="G55" s="90">
        <f t="shared" si="6"/>
        <v>0</v>
      </c>
    </row>
    <row r="56" spans="1:7" ht="15.75" customHeight="1" x14ac:dyDescent="0.3">
      <c r="A56" s="54" t="s">
        <v>355</v>
      </c>
      <c r="B56" s="90">
        <v>0</v>
      </c>
      <c r="C56" s="90">
        <f t="shared" si="3"/>
        <v>0</v>
      </c>
      <c r="D56" s="90">
        <v>0</v>
      </c>
      <c r="E56" s="90">
        <v>0</v>
      </c>
      <c r="F56" s="90">
        <v>0</v>
      </c>
      <c r="G56" s="90">
        <f t="shared" si="6"/>
        <v>0</v>
      </c>
    </row>
    <row r="57" spans="1:7" ht="15.75" customHeight="1" x14ac:dyDescent="0.3">
      <c r="A57" s="54" t="s">
        <v>356</v>
      </c>
      <c r="B57" s="90">
        <v>0</v>
      </c>
      <c r="C57" s="90">
        <f t="shared" si="3"/>
        <v>0</v>
      </c>
      <c r="D57" s="90">
        <v>0</v>
      </c>
      <c r="E57" s="90">
        <v>0</v>
      </c>
      <c r="F57" s="90">
        <v>0</v>
      </c>
      <c r="G57" s="90">
        <f t="shared" si="6"/>
        <v>0</v>
      </c>
    </row>
    <row r="58" spans="1:7" ht="15.75" customHeight="1" x14ac:dyDescent="0.3">
      <c r="A58" s="54" t="s">
        <v>357</v>
      </c>
      <c r="B58" s="87">
        <f t="shared" ref="B58:G58" si="9">SUM(B59:B61)</f>
        <v>0</v>
      </c>
      <c r="C58" s="87">
        <f t="shared" si="9"/>
        <v>0</v>
      </c>
      <c r="D58" s="87">
        <f t="shared" si="9"/>
        <v>0</v>
      </c>
      <c r="E58" s="87">
        <f t="shared" si="9"/>
        <v>0</v>
      </c>
      <c r="F58" s="87">
        <f t="shared" si="9"/>
        <v>0</v>
      </c>
      <c r="G58" s="87">
        <f t="shared" si="9"/>
        <v>0</v>
      </c>
    </row>
    <row r="59" spans="1:7" ht="15.75" customHeight="1" x14ac:dyDescent="0.3">
      <c r="A59" s="54" t="s">
        <v>358</v>
      </c>
      <c r="B59" s="88">
        <v>0</v>
      </c>
      <c r="C59" s="90">
        <f t="shared" ref="C59:C82" si="10">+D59-B59</f>
        <v>0</v>
      </c>
      <c r="D59" s="88">
        <v>0</v>
      </c>
      <c r="E59" s="88">
        <v>0</v>
      </c>
      <c r="F59" s="88">
        <v>0</v>
      </c>
      <c r="G59" s="88">
        <f t="shared" ref="G59:G61" si="11">D59-E59</f>
        <v>0</v>
      </c>
    </row>
    <row r="60" spans="1:7" ht="15.75" customHeight="1" x14ac:dyDescent="0.3">
      <c r="A60" s="54" t="s">
        <v>359</v>
      </c>
      <c r="B60" s="88">
        <v>0</v>
      </c>
      <c r="C60" s="90">
        <f t="shared" si="10"/>
        <v>0</v>
      </c>
      <c r="D60" s="88">
        <v>0</v>
      </c>
      <c r="E60" s="88">
        <v>0</v>
      </c>
      <c r="F60" s="88">
        <v>0</v>
      </c>
      <c r="G60" s="88">
        <f t="shared" si="11"/>
        <v>0</v>
      </c>
    </row>
    <row r="61" spans="1:7" ht="15.75" customHeight="1" x14ac:dyDescent="0.3">
      <c r="A61" s="54" t="s">
        <v>360</v>
      </c>
      <c r="B61" s="88">
        <v>0</v>
      </c>
      <c r="C61" s="90">
        <f t="shared" si="10"/>
        <v>0</v>
      </c>
      <c r="D61" s="88">
        <v>0</v>
      </c>
      <c r="E61" s="88">
        <v>0</v>
      </c>
      <c r="F61" s="88">
        <v>0</v>
      </c>
      <c r="G61" s="88">
        <f t="shared" si="11"/>
        <v>0</v>
      </c>
    </row>
    <row r="62" spans="1:7" ht="15.75" customHeight="1" x14ac:dyDescent="0.3">
      <c r="A62" s="54" t="s">
        <v>361</v>
      </c>
      <c r="B62" s="87">
        <f t="shared" ref="B62:G62" si="12">SUM(B63:B67,B69:B70)</f>
        <v>0</v>
      </c>
      <c r="C62" s="87">
        <f t="shared" si="12"/>
        <v>0</v>
      </c>
      <c r="D62" s="87">
        <f t="shared" si="12"/>
        <v>0</v>
      </c>
      <c r="E62" s="87">
        <f t="shared" si="12"/>
        <v>0</v>
      </c>
      <c r="F62" s="87">
        <f t="shared" si="12"/>
        <v>0</v>
      </c>
      <c r="G62" s="87">
        <f t="shared" si="12"/>
        <v>0</v>
      </c>
    </row>
    <row r="63" spans="1:7" ht="15.75" customHeight="1" x14ac:dyDescent="0.3">
      <c r="A63" s="54" t="s">
        <v>362</v>
      </c>
      <c r="B63" s="88">
        <v>0</v>
      </c>
      <c r="C63" s="90">
        <f t="shared" si="10"/>
        <v>0</v>
      </c>
      <c r="D63" s="88">
        <v>0</v>
      </c>
      <c r="E63" s="88">
        <v>0</v>
      </c>
      <c r="F63" s="88">
        <v>0</v>
      </c>
      <c r="G63" s="88">
        <f t="shared" ref="G63:G70" si="13">D63-E63</f>
        <v>0</v>
      </c>
    </row>
    <row r="64" spans="1:7" ht="15.75" customHeight="1" x14ac:dyDescent="0.3">
      <c r="A64" s="54" t="s">
        <v>363</v>
      </c>
      <c r="B64" s="88">
        <v>0</v>
      </c>
      <c r="C64" s="90">
        <f t="shared" si="10"/>
        <v>0</v>
      </c>
      <c r="D64" s="88">
        <v>0</v>
      </c>
      <c r="E64" s="88">
        <v>0</v>
      </c>
      <c r="F64" s="88">
        <v>0</v>
      </c>
      <c r="G64" s="88">
        <f t="shared" si="13"/>
        <v>0</v>
      </c>
    </row>
    <row r="65" spans="1:7" ht="15.75" customHeight="1" x14ac:dyDescent="0.3">
      <c r="A65" s="54" t="s">
        <v>364</v>
      </c>
      <c r="B65" s="88">
        <v>0</v>
      </c>
      <c r="C65" s="90">
        <f t="shared" si="10"/>
        <v>0</v>
      </c>
      <c r="D65" s="88">
        <v>0</v>
      </c>
      <c r="E65" s="88">
        <v>0</v>
      </c>
      <c r="F65" s="88">
        <v>0</v>
      </c>
      <c r="G65" s="88">
        <f t="shared" si="13"/>
        <v>0</v>
      </c>
    </row>
    <row r="66" spans="1:7" ht="15.75" customHeight="1" x14ac:dyDescent="0.3">
      <c r="A66" s="54" t="s">
        <v>365</v>
      </c>
      <c r="B66" s="88">
        <v>0</v>
      </c>
      <c r="C66" s="90">
        <f t="shared" si="10"/>
        <v>0</v>
      </c>
      <c r="D66" s="88">
        <v>0</v>
      </c>
      <c r="E66" s="88">
        <v>0</v>
      </c>
      <c r="F66" s="88">
        <v>0</v>
      </c>
      <c r="G66" s="88">
        <f t="shared" si="13"/>
        <v>0</v>
      </c>
    </row>
    <row r="67" spans="1:7" ht="15.75" customHeight="1" x14ac:dyDescent="0.3">
      <c r="A67" s="54" t="s">
        <v>366</v>
      </c>
      <c r="B67" s="88">
        <v>0</v>
      </c>
      <c r="C67" s="90">
        <f t="shared" si="10"/>
        <v>0</v>
      </c>
      <c r="D67" s="88">
        <v>0</v>
      </c>
      <c r="E67" s="88">
        <v>0</v>
      </c>
      <c r="F67" s="88">
        <v>0</v>
      </c>
      <c r="G67" s="88">
        <f t="shared" si="13"/>
        <v>0</v>
      </c>
    </row>
    <row r="68" spans="1:7" ht="15.75" customHeight="1" x14ac:dyDescent="0.3">
      <c r="A68" s="54" t="s">
        <v>367</v>
      </c>
      <c r="B68" s="88">
        <v>0</v>
      </c>
      <c r="C68" s="90">
        <f t="shared" si="10"/>
        <v>0</v>
      </c>
      <c r="D68" s="88">
        <v>0</v>
      </c>
      <c r="E68" s="88">
        <v>0</v>
      </c>
      <c r="F68" s="88">
        <v>0</v>
      </c>
      <c r="G68" s="88">
        <f t="shared" si="13"/>
        <v>0</v>
      </c>
    </row>
    <row r="69" spans="1:7" ht="15.75" customHeight="1" x14ac:dyDescent="0.3">
      <c r="A69" s="54" t="s">
        <v>368</v>
      </c>
      <c r="B69" s="88">
        <v>0</v>
      </c>
      <c r="C69" s="90">
        <f t="shared" si="10"/>
        <v>0</v>
      </c>
      <c r="D69" s="88">
        <v>0</v>
      </c>
      <c r="E69" s="88">
        <v>0</v>
      </c>
      <c r="F69" s="88">
        <v>0</v>
      </c>
      <c r="G69" s="88">
        <f t="shared" si="13"/>
        <v>0</v>
      </c>
    </row>
    <row r="70" spans="1:7" ht="15.75" customHeight="1" x14ac:dyDescent="0.3">
      <c r="A70" s="54" t="s">
        <v>369</v>
      </c>
      <c r="B70" s="88">
        <v>0</v>
      </c>
      <c r="C70" s="90">
        <f t="shared" si="10"/>
        <v>0</v>
      </c>
      <c r="D70" s="88">
        <v>0</v>
      </c>
      <c r="E70" s="88">
        <v>0</v>
      </c>
      <c r="F70" s="88">
        <v>0</v>
      </c>
      <c r="G70" s="88">
        <f t="shared" si="13"/>
        <v>0</v>
      </c>
    </row>
    <row r="71" spans="1:7" ht="15.75" customHeight="1" x14ac:dyDescent="0.3">
      <c r="A71" s="54" t="s">
        <v>370</v>
      </c>
      <c r="B71" s="87">
        <f t="shared" ref="B71:G71" si="14">SUM(B72:B74)</f>
        <v>0</v>
      </c>
      <c r="C71" s="87">
        <f t="shared" si="14"/>
        <v>0</v>
      </c>
      <c r="D71" s="87">
        <f t="shared" si="14"/>
        <v>0</v>
      </c>
      <c r="E71" s="87">
        <f t="shared" si="14"/>
        <v>0</v>
      </c>
      <c r="F71" s="87">
        <f t="shared" si="14"/>
        <v>0</v>
      </c>
      <c r="G71" s="87">
        <f t="shared" si="14"/>
        <v>0</v>
      </c>
    </row>
    <row r="72" spans="1:7" ht="15.75" customHeight="1" x14ac:dyDescent="0.3">
      <c r="A72" s="54" t="s">
        <v>371</v>
      </c>
      <c r="B72" s="88">
        <v>0</v>
      </c>
      <c r="C72" s="90">
        <f t="shared" si="10"/>
        <v>0</v>
      </c>
      <c r="D72" s="88">
        <v>0</v>
      </c>
      <c r="E72" s="88">
        <v>0</v>
      </c>
      <c r="F72" s="88">
        <v>0</v>
      </c>
      <c r="G72" s="88">
        <f t="shared" ref="G72:G74" si="15">D72-E72</f>
        <v>0</v>
      </c>
    </row>
    <row r="73" spans="1:7" ht="15.75" customHeight="1" x14ac:dyDescent="0.3">
      <c r="A73" s="54" t="s">
        <v>372</v>
      </c>
      <c r="B73" s="88">
        <v>0</v>
      </c>
      <c r="C73" s="90">
        <f t="shared" si="10"/>
        <v>0</v>
      </c>
      <c r="D73" s="88">
        <v>0</v>
      </c>
      <c r="E73" s="88">
        <v>0</v>
      </c>
      <c r="F73" s="88">
        <v>0</v>
      </c>
      <c r="G73" s="88">
        <f t="shared" si="15"/>
        <v>0</v>
      </c>
    </row>
    <row r="74" spans="1:7" ht="15.75" customHeight="1" x14ac:dyDescent="0.3">
      <c r="A74" s="54" t="s">
        <v>373</v>
      </c>
      <c r="B74" s="88">
        <v>0</v>
      </c>
      <c r="C74" s="90">
        <f t="shared" si="10"/>
        <v>0</v>
      </c>
      <c r="D74" s="88">
        <v>0</v>
      </c>
      <c r="E74" s="88">
        <v>0</v>
      </c>
      <c r="F74" s="88">
        <v>0</v>
      </c>
      <c r="G74" s="88">
        <f t="shared" si="15"/>
        <v>0</v>
      </c>
    </row>
    <row r="75" spans="1:7" ht="15.75" customHeight="1" x14ac:dyDescent="0.3">
      <c r="A75" s="54" t="s">
        <v>374</v>
      </c>
      <c r="B75" s="87">
        <f t="shared" ref="B75:G75" si="16">SUM(B76:B82)</f>
        <v>0</v>
      </c>
      <c r="C75" s="87">
        <f t="shared" si="16"/>
        <v>0</v>
      </c>
      <c r="D75" s="87">
        <f t="shared" si="16"/>
        <v>0</v>
      </c>
      <c r="E75" s="87">
        <f t="shared" si="16"/>
        <v>0</v>
      </c>
      <c r="F75" s="87">
        <f t="shared" si="16"/>
        <v>0</v>
      </c>
      <c r="G75" s="87">
        <f t="shared" si="16"/>
        <v>0</v>
      </c>
    </row>
    <row r="76" spans="1:7" ht="15.75" customHeight="1" x14ac:dyDescent="0.3">
      <c r="A76" s="54" t="s">
        <v>375</v>
      </c>
      <c r="B76" s="88">
        <v>0</v>
      </c>
      <c r="C76" s="90">
        <f t="shared" si="10"/>
        <v>0</v>
      </c>
      <c r="D76" s="88">
        <v>0</v>
      </c>
      <c r="E76" s="88">
        <v>0</v>
      </c>
      <c r="F76" s="88">
        <v>0</v>
      </c>
      <c r="G76" s="88">
        <f t="shared" ref="G76:G82" si="17">D76-E76</f>
        <v>0</v>
      </c>
    </row>
    <row r="77" spans="1:7" ht="15.75" customHeight="1" x14ac:dyDescent="0.3">
      <c r="A77" s="54" t="s">
        <v>376</v>
      </c>
      <c r="B77" s="88">
        <v>0</v>
      </c>
      <c r="C77" s="90">
        <f t="shared" si="10"/>
        <v>0</v>
      </c>
      <c r="D77" s="88">
        <v>0</v>
      </c>
      <c r="E77" s="88">
        <v>0</v>
      </c>
      <c r="F77" s="88">
        <v>0</v>
      </c>
      <c r="G77" s="88">
        <f t="shared" si="17"/>
        <v>0</v>
      </c>
    </row>
    <row r="78" spans="1:7" ht="15.75" customHeight="1" x14ac:dyDescent="0.3">
      <c r="A78" s="54" t="s">
        <v>377</v>
      </c>
      <c r="B78" s="88">
        <v>0</v>
      </c>
      <c r="C78" s="90">
        <f t="shared" si="10"/>
        <v>0</v>
      </c>
      <c r="D78" s="88">
        <v>0</v>
      </c>
      <c r="E78" s="88">
        <v>0</v>
      </c>
      <c r="F78" s="88">
        <v>0</v>
      </c>
      <c r="G78" s="88">
        <f t="shared" si="17"/>
        <v>0</v>
      </c>
    </row>
    <row r="79" spans="1:7" ht="15.75" customHeight="1" x14ac:dyDescent="0.3">
      <c r="A79" s="54" t="s">
        <v>378</v>
      </c>
      <c r="B79" s="88">
        <v>0</v>
      </c>
      <c r="C79" s="90">
        <f t="shared" si="10"/>
        <v>0</v>
      </c>
      <c r="D79" s="88">
        <v>0</v>
      </c>
      <c r="E79" s="88">
        <v>0</v>
      </c>
      <c r="F79" s="88">
        <v>0</v>
      </c>
      <c r="G79" s="88">
        <f t="shared" si="17"/>
        <v>0</v>
      </c>
    </row>
    <row r="80" spans="1:7" ht="15.75" customHeight="1" x14ac:dyDescent="0.3">
      <c r="A80" s="54" t="s">
        <v>379</v>
      </c>
      <c r="B80" s="88">
        <v>0</v>
      </c>
      <c r="C80" s="90">
        <f t="shared" si="10"/>
        <v>0</v>
      </c>
      <c r="D80" s="88">
        <v>0</v>
      </c>
      <c r="E80" s="88">
        <v>0</v>
      </c>
      <c r="F80" s="88">
        <v>0</v>
      </c>
      <c r="G80" s="88">
        <f t="shared" si="17"/>
        <v>0</v>
      </c>
    </row>
    <row r="81" spans="1:7" ht="15.75" customHeight="1" x14ac:dyDescent="0.3">
      <c r="A81" s="54" t="s">
        <v>380</v>
      </c>
      <c r="B81" s="88">
        <v>0</v>
      </c>
      <c r="C81" s="90">
        <f t="shared" si="10"/>
        <v>0</v>
      </c>
      <c r="D81" s="88">
        <v>0</v>
      </c>
      <c r="E81" s="88">
        <v>0</v>
      </c>
      <c r="F81" s="88">
        <v>0</v>
      </c>
      <c r="G81" s="88">
        <f t="shared" si="17"/>
        <v>0</v>
      </c>
    </row>
    <row r="82" spans="1:7" ht="15.75" customHeight="1" x14ac:dyDescent="0.3">
      <c r="A82" s="54" t="s">
        <v>381</v>
      </c>
      <c r="B82" s="88">
        <v>0</v>
      </c>
      <c r="C82" s="90">
        <f t="shared" si="10"/>
        <v>0</v>
      </c>
      <c r="D82" s="88">
        <v>0</v>
      </c>
      <c r="E82" s="88">
        <v>0</v>
      </c>
      <c r="F82" s="88">
        <v>0</v>
      </c>
      <c r="G82" s="88">
        <f t="shared" si="17"/>
        <v>0</v>
      </c>
    </row>
    <row r="83" spans="1:7" ht="15.75" customHeight="1" x14ac:dyDescent="0.3">
      <c r="A83" s="54"/>
      <c r="B83" s="55"/>
      <c r="C83" s="55"/>
      <c r="D83" s="55"/>
      <c r="E83" s="55"/>
      <c r="F83" s="55"/>
      <c r="G83" s="55"/>
    </row>
    <row r="84" spans="1:7" ht="15.75" customHeight="1" x14ac:dyDescent="0.3">
      <c r="A84" s="56" t="s">
        <v>382</v>
      </c>
      <c r="B84" s="53">
        <f t="shared" ref="B84:G84" si="18">SUM(B85,B93,B103,B113,B123,B133,B137,B146,B150)</f>
        <v>0</v>
      </c>
      <c r="C84" s="53">
        <f t="shared" si="18"/>
        <v>0</v>
      </c>
      <c r="D84" s="53">
        <f t="shared" si="18"/>
        <v>0</v>
      </c>
      <c r="E84" s="53">
        <f t="shared" si="18"/>
        <v>0</v>
      </c>
      <c r="F84" s="53">
        <f t="shared" si="18"/>
        <v>0</v>
      </c>
      <c r="G84" s="53">
        <f t="shared" si="18"/>
        <v>0</v>
      </c>
    </row>
    <row r="85" spans="1:7" ht="15.75" customHeight="1" x14ac:dyDescent="0.3">
      <c r="A85" s="54" t="s">
        <v>309</v>
      </c>
      <c r="B85" s="53">
        <f t="shared" ref="B85:G85" si="19">SUM(B86:B92)</f>
        <v>0</v>
      </c>
      <c r="C85" s="53">
        <f t="shared" si="19"/>
        <v>0</v>
      </c>
      <c r="D85" s="53">
        <f t="shared" si="19"/>
        <v>0</v>
      </c>
      <c r="E85" s="53">
        <f t="shared" si="19"/>
        <v>0</v>
      </c>
      <c r="F85" s="53">
        <f t="shared" si="19"/>
        <v>0</v>
      </c>
      <c r="G85" s="53">
        <f t="shared" si="19"/>
        <v>0</v>
      </c>
    </row>
    <row r="86" spans="1:7" ht="15.75" customHeight="1" x14ac:dyDescent="0.3">
      <c r="A86" s="54" t="s">
        <v>310</v>
      </c>
      <c r="B86" s="55">
        <v>0</v>
      </c>
      <c r="C86" s="80">
        <f t="shared" ref="C86:C92" si="20">+D86-B86</f>
        <v>0</v>
      </c>
      <c r="D86" s="55">
        <v>0</v>
      </c>
      <c r="E86" s="55">
        <v>0</v>
      </c>
      <c r="F86" s="55">
        <v>0</v>
      </c>
      <c r="G86" s="55">
        <f t="shared" ref="G86:G92" si="21">D86-E86</f>
        <v>0</v>
      </c>
    </row>
    <row r="87" spans="1:7" ht="15.75" customHeight="1" x14ac:dyDescent="0.3">
      <c r="A87" s="54" t="s">
        <v>311</v>
      </c>
      <c r="B87" s="55">
        <v>0</v>
      </c>
      <c r="C87" s="80">
        <f t="shared" si="20"/>
        <v>0</v>
      </c>
      <c r="D87" s="55">
        <v>0</v>
      </c>
      <c r="E87" s="55">
        <v>0</v>
      </c>
      <c r="F87" s="55">
        <v>0</v>
      </c>
      <c r="G87" s="55">
        <f t="shared" si="21"/>
        <v>0</v>
      </c>
    </row>
    <row r="88" spans="1:7" ht="15.75" customHeight="1" x14ac:dyDescent="0.3">
      <c r="A88" s="54" t="s">
        <v>312</v>
      </c>
      <c r="B88" s="55">
        <v>0</v>
      </c>
      <c r="C88" s="80">
        <f t="shared" si="20"/>
        <v>0</v>
      </c>
      <c r="D88" s="55">
        <v>0</v>
      </c>
      <c r="E88" s="55">
        <v>0</v>
      </c>
      <c r="F88" s="55">
        <v>0</v>
      </c>
      <c r="G88" s="55">
        <f t="shared" si="21"/>
        <v>0</v>
      </c>
    </row>
    <row r="89" spans="1:7" ht="15.75" customHeight="1" x14ac:dyDescent="0.3">
      <c r="A89" s="54" t="s">
        <v>313</v>
      </c>
      <c r="B89" s="55">
        <v>0</v>
      </c>
      <c r="C89" s="80">
        <f t="shared" si="20"/>
        <v>0</v>
      </c>
      <c r="D89" s="55">
        <v>0</v>
      </c>
      <c r="E89" s="55">
        <v>0</v>
      </c>
      <c r="F89" s="55">
        <v>0</v>
      </c>
      <c r="G89" s="55">
        <f t="shared" si="21"/>
        <v>0</v>
      </c>
    </row>
    <row r="90" spans="1:7" ht="15.75" customHeight="1" x14ac:dyDescent="0.3">
      <c r="A90" s="54" t="s">
        <v>314</v>
      </c>
      <c r="B90" s="55">
        <v>0</v>
      </c>
      <c r="C90" s="80">
        <f t="shared" si="20"/>
        <v>0</v>
      </c>
      <c r="D90" s="55">
        <v>0</v>
      </c>
      <c r="E90" s="55">
        <v>0</v>
      </c>
      <c r="F90" s="55">
        <v>0</v>
      </c>
      <c r="G90" s="55">
        <f t="shared" si="21"/>
        <v>0</v>
      </c>
    </row>
    <row r="91" spans="1:7" ht="15.75" customHeight="1" x14ac:dyDescent="0.3">
      <c r="A91" s="54" t="s">
        <v>315</v>
      </c>
      <c r="B91" s="55">
        <v>0</v>
      </c>
      <c r="C91" s="80">
        <f t="shared" si="20"/>
        <v>0</v>
      </c>
      <c r="D91" s="55">
        <v>0</v>
      </c>
      <c r="E91" s="55">
        <v>0</v>
      </c>
      <c r="F91" s="55">
        <v>0</v>
      </c>
      <c r="G91" s="55">
        <f t="shared" si="21"/>
        <v>0</v>
      </c>
    </row>
    <row r="92" spans="1:7" ht="15.75" customHeight="1" x14ac:dyDescent="0.3">
      <c r="A92" s="54" t="s">
        <v>316</v>
      </c>
      <c r="B92" s="55">
        <v>0</v>
      </c>
      <c r="C92" s="80">
        <f t="shared" si="20"/>
        <v>0</v>
      </c>
      <c r="D92" s="55">
        <v>0</v>
      </c>
      <c r="E92" s="55">
        <v>0</v>
      </c>
      <c r="F92" s="55">
        <v>0</v>
      </c>
      <c r="G92" s="55">
        <f t="shared" si="21"/>
        <v>0</v>
      </c>
    </row>
    <row r="93" spans="1:7" ht="15.75" customHeight="1" x14ac:dyDescent="0.3">
      <c r="A93" s="54" t="s">
        <v>317</v>
      </c>
      <c r="B93" s="53">
        <f t="shared" ref="B93:G93" si="22">SUM(B94:B102)</f>
        <v>0</v>
      </c>
      <c r="C93" s="53">
        <f t="shared" si="22"/>
        <v>0</v>
      </c>
      <c r="D93" s="53">
        <f t="shared" si="22"/>
        <v>0</v>
      </c>
      <c r="E93" s="53">
        <f t="shared" si="22"/>
        <v>0</v>
      </c>
      <c r="F93" s="53">
        <f t="shared" si="22"/>
        <v>0</v>
      </c>
      <c r="G93" s="53">
        <f t="shared" si="22"/>
        <v>0</v>
      </c>
    </row>
    <row r="94" spans="1:7" ht="15.75" customHeight="1" x14ac:dyDescent="0.3">
      <c r="A94" s="54" t="s">
        <v>318</v>
      </c>
      <c r="B94" s="55">
        <v>0</v>
      </c>
      <c r="C94" s="80">
        <f t="shared" ref="C94:C102" si="23">+D94-B94</f>
        <v>0</v>
      </c>
      <c r="D94" s="55">
        <v>0</v>
      </c>
      <c r="E94" s="55">
        <v>0</v>
      </c>
      <c r="F94" s="55">
        <v>0</v>
      </c>
      <c r="G94" s="55">
        <f t="shared" ref="G94:G102" si="24">D94-E94</f>
        <v>0</v>
      </c>
    </row>
    <row r="95" spans="1:7" ht="15.75" customHeight="1" x14ac:dyDescent="0.3">
      <c r="A95" s="54" t="s">
        <v>319</v>
      </c>
      <c r="B95" s="55">
        <v>0</v>
      </c>
      <c r="C95" s="80">
        <f t="shared" si="23"/>
        <v>0</v>
      </c>
      <c r="D95" s="55">
        <v>0</v>
      </c>
      <c r="E95" s="55">
        <v>0</v>
      </c>
      <c r="F95" s="55">
        <v>0</v>
      </c>
      <c r="G95" s="55">
        <f t="shared" si="24"/>
        <v>0</v>
      </c>
    </row>
    <row r="96" spans="1:7" ht="15.75" customHeight="1" x14ac:dyDescent="0.3">
      <c r="A96" s="54" t="s">
        <v>320</v>
      </c>
      <c r="B96" s="55">
        <v>0</v>
      </c>
      <c r="C96" s="80">
        <f t="shared" si="23"/>
        <v>0</v>
      </c>
      <c r="D96" s="55">
        <v>0</v>
      </c>
      <c r="E96" s="55">
        <v>0</v>
      </c>
      <c r="F96" s="55">
        <v>0</v>
      </c>
      <c r="G96" s="55">
        <f t="shared" si="24"/>
        <v>0</v>
      </c>
    </row>
    <row r="97" spans="1:7" ht="15.75" customHeight="1" x14ac:dyDescent="0.3">
      <c r="A97" s="54" t="s">
        <v>321</v>
      </c>
      <c r="B97" s="55">
        <v>0</v>
      </c>
      <c r="C97" s="80">
        <f t="shared" si="23"/>
        <v>0</v>
      </c>
      <c r="D97" s="55">
        <v>0</v>
      </c>
      <c r="E97" s="55">
        <v>0</v>
      </c>
      <c r="F97" s="55">
        <v>0</v>
      </c>
      <c r="G97" s="55">
        <f t="shared" si="24"/>
        <v>0</v>
      </c>
    </row>
    <row r="98" spans="1:7" ht="15.75" customHeight="1" x14ac:dyDescent="0.3">
      <c r="A98" s="57" t="s">
        <v>322</v>
      </c>
      <c r="B98" s="55">
        <v>0</v>
      </c>
      <c r="C98" s="80">
        <f t="shared" si="23"/>
        <v>0</v>
      </c>
      <c r="D98" s="55">
        <v>0</v>
      </c>
      <c r="E98" s="55">
        <v>0</v>
      </c>
      <c r="F98" s="55">
        <v>0</v>
      </c>
      <c r="G98" s="55">
        <f t="shared" si="24"/>
        <v>0</v>
      </c>
    </row>
    <row r="99" spans="1:7" ht="15.75" customHeight="1" x14ac:dyDescent="0.3">
      <c r="A99" s="54" t="s">
        <v>323</v>
      </c>
      <c r="B99" s="55">
        <v>0</v>
      </c>
      <c r="C99" s="80">
        <f t="shared" si="23"/>
        <v>0</v>
      </c>
      <c r="D99" s="55">
        <v>0</v>
      </c>
      <c r="E99" s="55">
        <v>0</v>
      </c>
      <c r="F99" s="55">
        <v>0</v>
      </c>
      <c r="G99" s="55">
        <f t="shared" si="24"/>
        <v>0</v>
      </c>
    </row>
    <row r="100" spans="1:7" ht="15.75" customHeight="1" x14ac:dyDescent="0.3">
      <c r="A100" s="54" t="s">
        <v>324</v>
      </c>
      <c r="B100" s="55">
        <v>0</v>
      </c>
      <c r="C100" s="80">
        <f t="shared" si="23"/>
        <v>0</v>
      </c>
      <c r="D100" s="55">
        <v>0</v>
      </c>
      <c r="E100" s="55">
        <v>0</v>
      </c>
      <c r="F100" s="55">
        <v>0</v>
      </c>
      <c r="G100" s="55">
        <f t="shared" si="24"/>
        <v>0</v>
      </c>
    </row>
    <row r="101" spans="1:7" ht="15.75" customHeight="1" x14ac:dyDescent="0.3">
      <c r="A101" s="54" t="s">
        <v>325</v>
      </c>
      <c r="B101" s="55">
        <v>0</v>
      </c>
      <c r="C101" s="80">
        <f t="shared" si="23"/>
        <v>0</v>
      </c>
      <c r="D101" s="55">
        <v>0</v>
      </c>
      <c r="E101" s="55">
        <v>0</v>
      </c>
      <c r="F101" s="55">
        <v>0</v>
      </c>
      <c r="G101" s="55">
        <f t="shared" si="24"/>
        <v>0</v>
      </c>
    </row>
    <row r="102" spans="1:7" ht="15.75" customHeight="1" x14ac:dyDescent="0.3">
      <c r="A102" s="54" t="s">
        <v>326</v>
      </c>
      <c r="B102" s="55">
        <v>0</v>
      </c>
      <c r="C102" s="80">
        <f t="shared" si="23"/>
        <v>0</v>
      </c>
      <c r="D102" s="55">
        <v>0</v>
      </c>
      <c r="E102" s="55">
        <v>0</v>
      </c>
      <c r="F102" s="55">
        <v>0</v>
      </c>
      <c r="G102" s="55">
        <f t="shared" si="24"/>
        <v>0</v>
      </c>
    </row>
    <row r="103" spans="1:7" ht="15.75" customHeight="1" x14ac:dyDescent="0.3">
      <c r="A103" s="54" t="s">
        <v>327</v>
      </c>
      <c r="B103" s="53">
        <f t="shared" ref="B103:C103" si="25">SUM(B104:B112)</f>
        <v>0</v>
      </c>
      <c r="C103" s="53">
        <f t="shared" si="25"/>
        <v>0</v>
      </c>
      <c r="D103" s="53">
        <v>0</v>
      </c>
      <c r="E103" s="53">
        <f t="shared" ref="E103:G103" si="26">SUM(E104:E112)</f>
        <v>0</v>
      </c>
      <c r="F103" s="53">
        <f t="shared" si="26"/>
        <v>0</v>
      </c>
      <c r="G103" s="53">
        <f t="shared" si="26"/>
        <v>0</v>
      </c>
    </row>
    <row r="104" spans="1:7" ht="15.75" customHeight="1" x14ac:dyDescent="0.3">
      <c r="A104" s="54" t="s">
        <v>328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f t="shared" ref="G104:G112" si="27">D104-E104</f>
        <v>0</v>
      </c>
    </row>
    <row r="105" spans="1:7" ht="15.75" customHeight="1" x14ac:dyDescent="0.3">
      <c r="A105" s="54" t="s">
        <v>329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f t="shared" si="27"/>
        <v>0</v>
      </c>
    </row>
    <row r="106" spans="1:7" ht="15.75" customHeight="1" x14ac:dyDescent="0.3">
      <c r="A106" s="54" t="s">
        <v>330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f t="shared" si="27"/>
        <v>0</v>
      </c>
    </row>
    <row r="107" spans="1:7" ht="15.75" customHeight="1" x14ac:dyDescent="0.3">
      <c r="A107" s="54" t="s">
        <v>331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f t="shared" si="27"/>
        <v>0</v>
      </c>
    </row>
    <row r="108" spans="1:7" ht="15.75" customHeight="1" x14ac:dyDescent="0.3">
      <c r="A108" s="54" t="s">
        <v>332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f t="shared" si="27"/>
        <v>0</v>
      </c>
    </row>
    <row r="109" spans="1:7" ht="15.75" customHeight="1" x14ac:dyDescent="0.3">
      <c r="A109" s="54" t="s">
        <v>333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f t="shared" si="27"/>
        <v>0</v>
      </c>
    </row>
    <row r="110" spans="1:7" ht="15.75" customHeight="1" x14ac:dyDescent="0.3">
      <c r="A110" s="54" t="s">
        <v>334</v>
      </c>
      <c r="B110" s="55">
        <v>0</v>
      </c>
      <c r="C110" s="55">
        <v>0</v>
      </c>
      <c r="D110" s="55">
        <v>0</v>
      </c>
      <c r="E110" s="55">
        <v>0</v>
      </c>
      <c r="F110" s="55">
        <v>0</v>
      </c>
      <c r="G110" s="55">
        <f t="shared" si="27"/>
        <v>0</v>
      </c>
    </row>
    <row r="111" spans="1:7" ht="15.75" customHeight="1" x14ac:dyDescent="0.3">
      <c r="A111" s="54" t="s">
        <v>335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f t="shared" si="27"/>
        <v>0</v>
      </c>
    </row>
    <row r="112" spans="1:7" ht="15.75" customHeight="1" x14ac:dyDescent="0.3">
      <c r="A112" s="54" t="s">
        <v>336</v>
      </c>
      <c r="B112" s="55">
        <v>0</v>
      </c>
      <c r="C112" s="55">
        <v>0</v>
      </c>
      <c r="D112" s="55">
        <v>0</v>
      </c>
      <c r="E112" s="55">
        <v>0</v>
      </c>
      <c r="F112" s="55">
        <v>0</v>
      </c>
      <c r="G112" s="55">
        <f t="shared" si="27"/>
        <v>0</v>
      </c>
    </row>
    <row r="113" spans="1:7" ht="15.75" customHeight="1" x14ac:dyDescent="0.3">
      <c r="A113" s="54" t="s">
        <v>337</v>
      </c>
      <c r="B113" s="53">
        <f t="shared" ref="B113:G113" si="28">SUM(B114:B122)</f>
        <v>0</v>
      </c>
      <c r="C113" s="53">
        <f t="shared" si="28"/>
        <v>0</v>
      </c>
      <c r="D113" s="53">
        <f t="shared" si="28"/>
        <v>0</v>
      </c>
      <c r="E113" s="53">
        <f t="shared" si="28"/>
        <v>0</v>
      </c>
      <c r="F113" s="53">
        <f t="shared" si="28"/>
        <v>0</v>
      </c>
      <c r="G113" s="53">
        <f t="shared" si="28"/>
        <v>0</v>
      </c>
    </row>
    <row r="114" spans="1:7" ht="15.75" customHeight="1" x14ac:dyDescent="0.3">
      <c r="A114" s="54" t="s">
        <v>338</v>
      </c>
      <c r="B114" s="55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f t="shared" ref="G114:G122" si="29">D114-E114</f>
        <v>0</v>
      </c>
    </row>
    <row r="115" spans="1:7" ht="15.75" customHeight="1" x14ac:dyDescent="0.3">
      <c r="A115" s="54" t="s">
        <v>339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f t="shared" si="29"/>
        <v>0</v>
      </c>
    </row>
    <row r="116" spans="1:7" ht="15.75" customHeight="1" x14ac:dyDescent="0.3">
      <c r="A116" s="54" t="s">
        <v>340</v>
      </c>
      <c r="B116" s="55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f t="shared" si="29"/>
        <v>0</v>
      </c>
    </row>
    <row r="117" spans="1:7" ht="15.75" customHeight="1" x14ac:dyDescent="0.3">
      <c r="A117" s="54" t="s">
        <v>341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f t="shared" si="29"/>
        <v>0</v>
      </c>
    </row>
    <row r="118" spans="1:7" ht="15.75" customHeight="1" x14ac:dyDescent="0.3">
      <c r="A118" s="54" t="s">
        <v>342</v>
      </c>
      <c r="B118" s="55">
        <v>0</v>
      </c>
      <c r="C118" s="55">
        <v>0</v>
      </c>
      <c r="D118" s="55">
        <v>0</v>
      </c>
      <c r="E118" s="55">
        <v>0</v>
      </c>
      <c r="F118" s="55">
        <v>0</v>
      </c>
      <c r="G118" s="55">
        <f t="shared" si="29"/>
        <v>0</v>
      </c>
    </row>
    <row r="119" spans="1:7" ht="15.75" customHeight="1" x14ac:dyDescent="0.3">
      <c r="A119" s="54" t="s">
        <v>343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f t="shared" si="29"/>
        <v>0</v>
      </c>
    </row>
    <row r="120" spans="1:7" ht="15.75" customHeight="1" x14ac:dyDescent="0.3">
      <c r="A120" s="54" t="s">
        <v>344</v>
      </c>
      <c r="B120" s="55">
        <v>0</v>
      </c>
      <c r="C120" s="55">
        <v>0</v>
      </c>
      <c r="D120" s="55">
        <v>0</v>
      </c>
      <c r="E120" s="55">
        <v>0</v>
      </c>
      <c r="F120" s="55">
        <v>0</v>
      </c>
      <c r="G120" s="55">
        <f t="shared" si="29"/>
        <v>0</v>
      </c>
    </row>
    <row r="121" spans="1:7" ht="15.75" customHeight="1" x14ac:dyDescent="0.3">
      <c r="A121" s="54" t="s">
        <v>345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f t="shared" si="29"/>
        <v>0</v>
      </c>
    </row>
    <row r="122" spans="1:7" ht="15.75" customHeight="1" x14ac:dyDescent="0.3">
      <c r="A122" s="54" t="s">
        <v>346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f t="shared" si="29"/>
        <v>0</v>
      </c>
    </row>
    <row r="123" spans="1:7" ht="15.75" customHeight="1" x14ac:dyDescent="0.3">
      <c r="A123" s="54" t="s">
        <v>347</v>
      </c>
      <c r="B123" s="53">
        <f t="shared" ref="B123:G123" si="30">SUM(B124:B132)</f>
        <v>0</v>
      </c>
      <c r="C123" s="53">
        <f t="shared" si="30"/>
        <v>0</v>
      </c>
      <c r="D123" s="53">
        <f t="shared" si="30"/>
        <v>0</v>
      </c>
      <c r="E123" s="53">
        <f t="shared" si="30"/>
        <v>0</v>
      </c>
      <c r="F123" s="53">
        <f t="shared" si="30"/>
        <v>0</v>
      </c>
      <c r="G123" s="53">
        <f t="shared" si="30"/>
        <v>0</v>
      </c>
    </row>
    <row r="124" spans="1:7" ht="15.75" customHeight="1" x14ac:dyDescent="0.3">
      <c r="A124" s="54" t="s">
        <v>348</v>
      </c>
      <c r="B124" s="55">
        <v>0</v>
      </c>
      <c r="C124" s="55">
        <v>0</v>
      </c>
      <c r="D124" s="55">
        <v>0</v>
      </c>
      <c r="E124" s="55">
        <v>0</v>
      </c>
      <c r="F124" s="55">
        <v>0</v>
      </c>
      <c r="G124" s="55">
        <f t="shared" ref="G124:G132" si="31">D124-E124</f>
        <v>0</v>
      </c>
    </row>
    <row r="125" spans="1:7" ht="15.75" customHeight="1" x14ac:dyDescent="0.3">
      <c r="A125" s="54" t="s">
        <v>349</v>
      </c>
      <c r="B125" s="55">
        <v>0</v>
      </c>
      <c r="C125" s="55">
        <v>0</v>
      </c>
      <c r="D125" s="55">
        <v>0</v>
      </c>
      <c r="E125" s="55">
        <v>0</v>
      </c>
      <c r="F125" s="55">
        <v>0</v>
      </c>
      <c r="G125" s="55">
        <f t="shared" si="31"/>
        <v>0</v>
      </c>
    </row>
    <row r="126" spans="1:7" ht="15.75" customHeight="1" x14ac:dyDescent="0.3">
      <c r="A126" s="54" t="s">
        <v>350</v>
      </c>
      <c r="B126" s="55">
        <v>0</v>
      </c>
      <c r="C126" s="55">
        <v>0</v>
      </c>
      <c r="D126" s="55">
        <v>0</v>
      </c>
      <c r="E126" s="55">
        <v>0</v>
      </c>
      <c r="F126" s="55">
        <v>0</v>
      </c>
      <c r="G126" s="55">
        <f t="shared" si="31"/>
        <v>0</v>
      </c>
    </row>
    <row r="127" spans="1:7" ht="15.75" customHeight="1" x14ac:dyDescent="0.3">
      <c r="A127" s="54" t="s">
        <v>351</v>
      </c>
      <c r="B127" s="55">
        <v>0</v>
      </c>
      <c r="C127" s="55">
        <v>0</v>
      </c>
      <c r="D127" s="55">
        <v>0</v>
      </c>
      <c r="E127" s="55">
        <v>0</v>
      </c>
      <c r="F127" s="55">
        <v>0</v>
      </c>
      <c r="G127" s="55">
        <f t="shared" si="31"/>
        <v>0</v>
      </c>
    </row>
    <row r="128" spans="1:7" ht="15.75" customHeight="1" x14ac:dyDescent="0.3">
      <c r="A128" s="54" t="s">
        <v>352</v>
      </c>
      <c r="B128" s="55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f t="shared" si="31"/>
        <v>0</v>
      </c>
    </row>
    <row r="129" spans="1:7" ht="15.75" customHeight="1" x14ac:dyDescent="0.3">
      <c r="A129" s="54" t="s">
        <v>353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f t="shared" si="31"/>
        <v>0</v>
      </c>
    </row>
    <row r="130" spans="1:7" ht="15.75" customHeight="1" x14ac:dyDescent="0.3">
      <c r="A130" s="54" t="s">
        <v>354</v>
      </c>
      <c r="B130" s="55">
        <v>0</v>
      </c>
      <c r="C130" s="55">
        <v>0</v>
      </c>
      <c r="D130" s="55">
        <v>0</v>
      </c>
      <c r="E130" s="55">
        <v>0</v>
      </c>
      <c r="F130" s="55">
        <v>0</v>
      </c>
      <c r="G130" s="55">
        <f t="shared" si="31"/>
        <v>0</v>
      </c>
    </row>
    <row r="131" spans="1:7" ht="15.75" customHeight="1" x14ac:dyDescent="0.3">
      <c r="A131" s="54" t="s">
        <v>355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f t="shared" si="31"/>
        <v>0</v>
      </c>
    </row>
    <row r="132" spans="1:7" ht="15.75" customHeight="1" x14ac:dyDescent="0.3">
      <c r="A132" s="54" t="s">
        <v>356</v>
      </c>
      <c r="B132" s="55">
        <v>0</v>
      </c>
      <c r="C132" s="55">
        <v>0</v>
      </c>
      <c r="D132" s="55">
        <v>0</v>
      </c>
      <c r="E132" s="55">
        <v>0</v>
      </c>
      <c r="F132" s="55">
        <v>0</v>
      </c>
      <c r="G132" s="55">
        <f t="shared" si="31"/>
        <v>0</v>
      </c>
    </row>
    <row r="133" spans="1:7" ht="15.75" customHeight="1" x14ac:dyDescent="0.3">
      <c r="A133" s="54" t="s">
        <v>357</v>
      </c>
      <c r="B133" s="53">
        <f t="shared" ref="B133:G133" si="32">SUM(B134:B136)</f>
        <v>0</v>
      </c>
      <c r="C133" s="53">
        <f t="shared" si="32"/>
        <v>0</v>
      </c>
      <c r="D133" s="53">
        <f t="shared" si="32"/>
        <v>0</v>
      </c>
      <c r="E133" s="53">
        <f t="shared" si="32"/>
        <v>0</v>
      </c>
      <c r="F133" s="53">
        <f t="shared" si="32"/>
        <v>0</v>
      </c>
      <c r="G133" s="53">
        <f t="shared" si="32"/>
        <v>0</v>
      </c>
    </row>
    <row r="134" spans="1:7" ht="15.75" customHeight="1" x14ac:dyDescent="0.3">
      <c r="A134" s="54" t="s">
        <v>358</v>
      </c>
      <c r="B134" s="55">
        <v>0</v>
      </c>
      <c r="C134" s="55">
        <v>0</v>
      </c>
      <c r="D134" s="55">
        <v>0</v>
      </c>
      <c r="E134" s="55">
        <v>0</v>
      </c>
      <c r="F134" s="55">
        <v>0</v>
      </c>
      <c r="G134" s="55">
        <f t="shared" ref="G134:G136" si="33">D134-E134</f>
        <v>0</v>
      </c>
    </row>
    <row r="135" spans="1:7" ht="15.75" customHeight="1" x14ac:dyDescent="0.3">
      <c r="A135" s="54" t="s">
        <v>359</v>
      </c>
      <c r="B135" s="55">
        <v>0</v>
      </c>
      <c r="C135" s="55">
        <v>0</v>
      </c>
      <c r="D135" s="55">
        <v>0</v>
      </c>
      <c r="E135" s="55">
        <v>0</v>
      </c>
      <c r="F135" s="55">
        <v>0</v>
      </c>
      <c r="G135" s="55">
        <f t="shared" si="33"/>
        <v>0</v>
      </c>
    </row>
    <row r="136" spans="1:7" ht="15.75" customHeight="1" x14ac:dyDescent="0.3">
      <c r="A136" s="54" t="s">
        <v>360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f t="shared" si="33"/>
        <v>0</v>
      </c>
    </row>
    <row r="137" spans="1:7" ht="15.75" customHeight="1" x14ac:dyDescent="0.3">
      <c r="A137" s="54" t="s">
        <v>361</v>
      </c>
      <c r="B137" s="53">
        <f t="shared" ref="B137:G137" si="34">SUM(B138:B142,B144:B145)</f>
        <v>0</v>
      </c>
      <c r="C137" s="53">
        <f t="shared" si="34"/>
        <v>0</v>
      </c>
      <c r="D137" s="53">
        <f t="shared" si="34"/>
        <v>0</v>
      </c>
      <c r="E137" s="53">
        <f t="shared" si="34"/>
        <v>0</v>
      </c>
      <c r="F137" s="53">
        <f t="shared" si="34"/>
        <v>0</v>
      </c>
      <c r="G137" s="53">
        <f t="shared" si="34"/>
        <v>0</v>
      </c>
    </row>
    <row r="138" spans="1:7" ht="15.75" customHeight="1" x14ac:dyDescent="0.3">
      <c r="A138" s="54" t="s">
        <v>362</v>
      </c>
      <c r="B138" s="55">
        <v>0</v>
      </c>
      <c r="C138" s="55">
        <v>0</v>
      </c>
      <c r="D138" s="55">
        <v>0</v>
      </c>
      <c r="E138" s="55">
        <v>0</v>
      </c>
      <c r="F138" s="55">
        <v>0</v>
      </c>
      <c r="G138" s="55">
        <f t="shared" ref="G138:G145" si="35">D138-E138</f>
        <v>0</v>
      </c>
    </row>
    <row r="139" spans="1:7" ht="15.75" customHeight="1" x14ac:dyDescent="0.3">
      <c r="A139" s="54" t="s">
        <v>363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f t="shared" si="35"/>
        <v>0</v>
      </c>
    </row>
    <row r="140" spans="1:7" ht="15.75" customHeight="1" x14ac:dyDescent="0.3">
      <c r="A140" s="54" t="s">
        <v>364</v>
      </c>
      <c r="B140" s="55">
        <v>0</v>
      </c>
      <c r="C140" s="55">
        <v>0</v>
      </c>
      <c r="D140" s="55">
        <v>0</v>
      </c>
      <c r="E140" s="55">
        <v>0</v>
      </c>
      <c r="F140" s="55">
        <v>0</v>
      </c>
      <c r="G140" s="55">
        <f t="shared" si="35"/>
        <v>0</v>
      </c>
    </row>
    <row r="141" spans="1:7" ht="15.75" customHeight="1" x14ac:dyDescent="0.3">
      <c r="A141" s="54" t="s">
        <v>365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f t="shared" si="35"/>
        <v>0</v>
      </c>
    </row>
    <row r="142" spans="1:7" ht="15.75" customHeight="1" x14ac:dyDescent="0.3">
      <c r="A142" s="54" t="s">
        <v>366</v>
      </c>
      <c r="B142" s="55">
        <v>0</v>
      </c>
      <c r="C142" s="55">
        <v>0</v>
      </c>
      <c r="D142" s="55">
        <v>0</v>
      </c>
      <c r="E142" s="55">
        <v>0</v>
      </c>
      <c r="F142" s="55">
        <v>0</v>
      </c>
      <c r="G142" s="55">
        <f t="shared" si="35"/>
        <v>0</v>
      </c>
    </row>
    <row r="143" spans="1:7" ht="15.75" customHeight="1" x14ac:dyDescent="0.3">
      <c r="A143" s="54" t="s">
        <v>367</v>
      </c>
      <c r="B143" s="55">
        <v>0</v>
      </c>
      <c r="C143" s="55">
        <v>0</v>
      </c>
      <c r="D143" s="55">
        <v>0</v>
      </c>
      <c r="E143" s="55">
        <v>0</v>
      </c>
      <c r="F143" s="55">
        <v>0</v>
      </c>
      <c r="G143" s="55">
        <f t="shared" si="35"/>
        <v>0</v>
      </c>
    </row>
    <row r="144" spans="1:7" ht="15.75" customHeight="1" x14ac:dyDescent="0.3">
      <c r="A144" s="54" t="s">
        <v>368</v>
      </c>
      <c r="B144" s="55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f t="shared" si="35"/>
        <v>0</v>
      </c>
    </row>
    <row r="145" spans="1:7" ht="15.75" customHeight="1" x14ac:dyDescent="0.3">
      <c r="A145" s="54" t="s">
        <v>369</v>
      </c>
      <c r="B145" s="55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f t="shared" si="35"/>
        <v>0</v>
      </c>
    </row>
    <row r="146" spans="1:7" ht="15.75" customHeight="1" x14ac:dyDescent="0.3">
      <c r="A146" s="54" t="s">
        <v>370</v>
      </c>
      <c r="B146" s="53">
        <f t="shared" ref="B146:G146" si="36">SUM(B147:B149)</f>
        <v>0</v>
      </c>
      <c r="C146" s="53">
        <f t="shared" si="36"/>
        <v>0</v>
      </c>
      <c r="D146" s="53">
        <f t="shared" si="36"/>
        <v>0</v>
      </c>
      <c r="E146" s="53">
        <f t="shared" si="36"/>
        <v>0</v>
      </c>
      <c r="F146" s="53">
        <f t="shared" si="36"/>
        <v>0</v>
      </c>
      <c r="G146" s="53">
        <f t="shared" si="36"/>
        <v>0</v>
      </c>
    </row>
    <row r="147" spans="1:7" ht="15.75" customHeight="1" x14ac:dyDescent="0.3">
      <c r="A147" s="54" t="s">
        <v>371</v>
      </c>
      <c r="B147" s="55">
        <v>0</v>
      </c>
      <c r="C147" s="55">
        <v>0</v>
      </c>
      <c r="D147" s="55">
        <v>0</v>
      </c>
      <c r="E147" s="55">
        <v>0</v>
      </c>
      <c r="F147" s="55">
        <v>0</v>
      </c>
      <c r="G147" s="55">
        <f t="shared" ref="G147:G149" si="37">D147-E147</f>
        <v>0</v>
      </c>
    </row>
    <row r="148" spans="1:7" ht="15.75" customHeight="1" x14ac:dyDescent="0.3">
      <c r="A148" s="54" t="s">
        <v>372</v>
      </c>
      <c r="B148" s="55">
        <v>0</v>
      </c>
      <c r="C148" s="55">
        <v>0</v>
      </c>
      <c r="D148" s="55">
        <v>0</v>
      </c>
      <c r="E148" s="55">
        <v>0</v>
      </c>
      <c r="F148" s="55">
        <v>0</v>
      </c>
      <c r="G148" s="55">
        <f t="shared" si="37"/>
        <v>0</v>
      </c>
    </row>
    <row r="149" spans="1:7" ht="15.75" customHeight="1" x14ac:dyDescent="0.3">
      <c r="A149" s="54" t="s">
        <v>373</v>
      </c>
      <c r="B149" s="55">
        <v>0</v>
      </c>
      <c r="C149" s="55">
        <v>0</v>
      </c>
      <c r="D149" s="55">
        <v>0</v>
      </c>
      <c r="E149" s="55">
        <v>0</v>
      </c>
      <c r="F149" s="55">
        <v>0</v>
      </c>
      <c r="G149" s="55">
        <f t="shared" si="37"/>
        <v>0</v>
      </c>
    </row>
    <row r="150" spans="1:7" ht="15.75" customHeight="1" x14ac:dyDescent="0.3">
      <c r="A150" s="54" t="s">
        <v>374</v>
      </c>
      <c r="B150" s="53">
        <f t="shared" ref="B150:G150" si="38">SUM(B151:B157)</f>
        <v>0</v>
      </c>
      <c r="C150" s="53">
        <f t="shared" si="38"/>
        <v>0</v>
      </c>
      <c r="D150" s="53">
        <f t="shared" si="38"/>
        <v>0</v>
      </c>
      <c r="E150" s="53">
        <f t="shared" si="38"/>
        <v>0</v>
      </c>
      <c r="F150" s="53">
        <f t="shared" si="38"/>
        <v>0</v>
      </c>
      <c r="G150" s="53">
        <f t="shared" si="38"/>
        <v>0</v>
      </c>
    </row>
    <row r="151" spans="1:7" ht="15.75" customHeight="1" x14ac:dyDescent="0.3">
      <c r="A151" s="54" t="s">
        <v>375</v>
      </c>
      <c r="B151" s="55">
        <v>0</v>
      </c>
      <c r="C151" s="55">
        <v>0</v>
      </c>
      <c r="D151" s="55">
        <v>0</v>
      </c>
      <c r="E151" s="55">
        <v>0</v>
      </c>
      <c r="F151" s="55">
        <v>0</v>
      </c>
      <c r="G151" s="55">
        <f t="shared" ref="G151:G157" si="39">D151-E151</f>
        <v>0</v>
      </c>
    </row>
    <row r="152" spans="1:7" ht="15.75" customHeight="1" x14ac:dyDescent="0.3">
      <c r="A152" s="54" t="s">
        <v>376</v>
      </c>
      <c r="B152" s="55">
        <v>0</v>
      </c>
      <c r="C152" s="55">
        <v>0</v>
      </c>
      <c r="D152" s="55">
        <v>0</v>
      </c>
      <c r="E152" s="55">
        <v>0</v>
      </c>
      <c r="F152" s="55">
        <v>0</v>
      </c>
      <c r="G152" s="55">
        <f t="shared" si="39"/>
        <v>0</v>
      </c>
    </row>
    <row r="153" spans="1:7" ht="15.75" customHeight="1" x14ac:dyDescent="0.3">
      <c r="A153" s="54" t="s">
        <v>377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f t="shared" si="39"/>
        <v>0</v>
      </c>
    </row>
    <row r="154" spans="1:7" ht="15.75" customHeight="1" x14ac:dyDescent="0.3">
      <c r="A154" s="57" t="s">
        <v>378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f t="shared" si="39"/>
        <v>0</v>
      </c>
    </row>
    <row r="155" spans="1:7" ht="15.75" customHeight="1" x14ac:dyDescent="0.3">
      <c r="A155" s="54" t="s">
        <v>379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f t="shared" si="39"/>
        <v>0</v>
      </c>
    </row>
    <row r="156" spans="1:7" ht="15.75" customHeight="1" x14ac:dyDescent="0.3">
      <c r="A156" s="54" t="s">
        <v>380</v>
      </c>
      <c r="B156" s="55">
        <v>0</v>
      </c>
      <c r="C156" s="55">
        <v>0</v>
      </c>
      <c r="D156" s="55">
        <v>0</v>
      </c>
      <c r="E156" s="55">
        <v>0</v>
      </c>
      <c r="F156" s="55">
        <v>0</v>
      </c>
      <c r="G156" s="55">
        <f t="shared" si="39"/>
        <v>0</v>
      </c>
    </row>
    <row r="157" spans="1:7" ht="15.75" customHeight="1" x14ac:dyDescent="0.3">
      <c r="A157" s="54" t="s">
        <v>381</v>
      </c>
      <c r="B157" s="55">
        <v>0</v>
      </c>
      <c r="C157" s="55">
        <v>0</v>
      </c>
      <c r="D157" s="55">
        <v>0</v>
      </c>
      <c r="E157" s="55">
        <v>0</v>
      </c>
      <c r="F157" s="55">
        <v>0</v>
      </c>
      <c r="G157" s="55">
        <f t="shared" si="39"/>
        <v>0</v>
      </c>
    </row>
    <row r="158" spans="1:7" ht="15.75" customHeight="1" x14ac:dyDescent="0.3">
      <c r="A158" s="57"/>
      <c r="B158" s="58"/>
      <c r="C158" s="58"/>
      <c r="D158" s="58"/>
      <c r="E158" s="58"/>
      <c r="F158" s="58"/>
      <c r="G158" s="58"/>
    </row>
    <row r="159" spans="1:7" ht="15.75" customHeight="1" x14ac:dyDescent="0.3">
      <c r="A159" s="59" t="s">
        <v>383</v>
      </c>
      <c r="B159" s="60">
        <f t="shared" ref="B159:G159" si="40">B9+B84</f>
        <v>67870907.189999998</v>
      </c>
      <c r="C159" s="60">
        <f t="shared" si="40"/>
        <v>3576626.54</v>
      </c>
      <c r="D159" s="60">
        <f t="shared" si="40"/>
        <v>71302015.040000007</v>
      </c>
      <c r="E159" s="60">
        <f t="shared" si="40"/>
        <v>60369940.5</v>
      </c>
      <c r="F159" s="60">
        <f t="shared" si="40"/>
        <v>56532666.649999999</v>
      </c>
      <c r="G159" s="60">
        <f t="shared" si="40"/>
        <v>10932074.539999997</v>
      </c>
    </row>
    <row r="160" spans="1:7" ht="15.75" customHeight="1" x14ac:dyDescent="0.3">
      <c r="A160" s="17"/>
      <c r="B160" s="16"/>
      <c r="C160" s="16"/>
      <c r="D160" s="16"/>
      <c r="E160" s="16"/>
      <c r="F160" s="16"/>
      <c r="G160" s="16"/>
    </row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0866141732283472" right="0.70866141732283472" top="0.74803149606299213" bottom="0.74803149606299213" header="0" footer="0"/>
  <pageSetup scale="59" fitToHeight="5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 x14ac:dyDescent="0.3">
      <c r="A1" s="121" t="s">
        <v>384</v>
      </c>
      <c r="B1" s="102"/>
      <c r="C1" s="102"/>
      <c r="D1" s="102"/>
      <c r="E1" s="102"/>
      <c r="F1" s="102"/>
      <c r="G1" s="103"/>
    </row>
    <row r="2" spans="1:7" ht="15" customHeight="1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5" customHeight="1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5" customHeight="1" x14ac:dyDescent="0.3">
      <c r="A4" s="107" t="s">
        <v>385</v>
      </c>
      <c r="B4" s="108"/>
      <c r="C4" s="108"/>
      <c r="D4" s="108"/>
      <c r="E4" s="108"/>
      <c r="F4" s="108"/>
      <c r="G4" s="109"/>
    </row>
    <row r="5" spans="1:7" ht="15" customHeight="1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5" customHeight="1" x14ac:dyDescent="0.3">
      <c r="A7" s="116" t="s">
        <v>5</v>
      </c>
      <c r="B7" s="118" t="s">
        <v>302</v>
      </c>
      <c r="C7" s="102"/>
      <c r="D7" s="102"/>
      <c r="E7" s="102"/>
      <c r="F7" s="103"/>
      <c r="G7" s="120" t="s">
        <v>303</v>
      </c>
    </row>
    <row r="8" spans="1:7" ht="28.8" x14ac:dyDescent="0.3">
      <c r="A8" s="117"/>
      <c r="B8" s="2" t="s">
        <v>304</v>
      </c>
      <c r="C8" s="3" t="s">
        <v>234</v>
      </c>
      <c r="D8" s="2" t="s">
        <v>235</v>
      </c>
      <c r="E8" s="2" t="s">
        <v>190</v>
      </c>
      <c r="F8" s="2" t="s">
        <v>207</v>
      </c>
      <c r="G8" s="117"/>
    </row>
    <row r="9" spans="1:7" ht="15.75" customHeight="1" x14ac:dyDescent="0.3">
      <c r="A9" s="5" t="s">
        <v>386</v>
      </c>
      <c r="B9" s="61">
        <f t="shared" ref="B9:G9" si="0">SUM(B10:B17)</f>
        <v>67870907.189999998</v>
      </c>
      <c r="C9" s="61">
        <f t="shared" si="0"/>
        <v>3576626.54</v>
      </c>
      <c r="D9" s="61">
        <f t="shared" si="0"/>
        <v>71302015.040000007</v>
      </c>
      <c r="E9" s="61">
        <f t="shared" si="0"/>
        <v>60369940.5</v>
      </c>
      <c r="F9" s="61">
        <f t="shared" si="0"/>
        <v>56532666.649999999</v>
      </c>
      <c r="G9" s="61">
        <f t="shared" si="0"/>
        <v>10932074.539999997</v>
      </c>
    </row>
    <row r="10" spans="1:7" ht="14.4" x14ac:dyDescent="0.3">
      <c r="A10" s="9" t="s">
        <v>387</v>
      </c>
      <c r="B10" s="55">
        <f>+'Formato 6 a)'!B9</f>
        <v>67870907.189999998</v>
      </c>
      <c r="C10" s="55">
        <f>+'Formato 6 a)'!C9</f>
        <v>3576626.54</v>
      </c>
      <c r="D10" s="55">
        <f>+'Formato 6 a)'!D9</f>
        <v>71302015.040000007</v>
      </c>
      <c r="E10" s="55">
        <f>+'Formato 6 a)'!E9</f>
        <v>60369940.5</v>
      </c>
      <c r="F10" s="55">
        <f>+'Formato 6 a)'!F9</f>
        <v>56532666.649999999</v>
      </c>
      <c r="G10" s="55">
        <f>+'Formato 6 a)'!G159</f>
        <v>10932074.539999997</v>
      </c>
    </row>
    <row r="11" spans="1:7" ht="14.4" x14ac:dyDescent="0.3">
      <c r="A11" s="9" t="s">
        <v>388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14.4" x14ac:dyDescent="0.3">
      <c r="A12" s="9" t="s">
        <v>389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ht="14.4" x14ac:dyDescent="0.3">
      <c r="A13" s="9" t="s">
        <v>390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14.4" x14ac:dyDescent="0.3">
      <c r="A14" s="9" t="s">
        <v>391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14.4" x14ac:dyDescent="0.3">
      <c r="A15" s="9" t="s">
        <v>392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ht="14.4" x14ac:dyDescent="0.3">
      <c r="A16" s="9" t="s">
        <v>393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ht="14.4" x14ac:dyDescent="0.3">
      <c r="A17" s="9" t="s">
        <v>394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ht="14.4" x14ac:dyDescent="0.3">
      <c r="A18" s="62" t="s">
        <v>151</v>
      </c>
      <c r="B18" s="10"/>
      <c r="C18" s="10"/>
      <c r="D18" s="10"/>
      <c r="E18" s="10"/>
      <c r="F18" s="10"/>
      <c r="G18" s="10"/>
    </row>
    <row r="19" spans="1:7" ht="14.4" x14ac:dyDescent="0.3">
      <c r="A19" s="7" t="s">
        <v>395</v>
      </c>
      <c r="B19" s="11">
        <f t="shared" ref="B19:G19" si="1">SUM(B20:B27)</f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ht="14.4" x14ac:dyDescent="0.3">
      <c r="A20" s="9" t="s">
        <v>396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ht="15.75" customHeight="1" x14ac:dyDescent="0.3">
      <c r="A21" s="9" t="s">
        <v>388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15.75" customHeight="1" x14ac:dyDescent="0.3">
      <c r="A22" s="9" t="s">
        <v>389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ht="15.75" customHeight="1" x14ac:dyDescent="0.3">
      <c r="A23" s="9" t="s">
        <v>390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ht="15.75" customHeight="1" x14ac:dyDescent="0.3">
      <c r="A24" s="9" t="s">
        <v>391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15.75" customHeight="1" x14ac:dyDescent="0.3">
      <c r="A25" s="9" t="s">
        <v>392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15.75" customHeight="1" x14ac:dyDescent="0.3">
      <c r="A26" s="9" t="s">
        <v>393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ht="15.75" customHeight="1" x14ac:dyDescent="0.3">
      <c r="A27" s="9" t="s">
        <v>394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ht="15.75" customHeight="1" x14ac:dyDescent="0.3">
      <c r="A28" s="62" t="s">
        <v>151</v>
      </c>
      <c r="B28" s="10"/>
      <c r="C28" s="10"/>
      <c r="D28" s="10"/>
      <c r="E28" s="10"/>
      <c r="F28" s="10"/>
      <c r="G28" s="10"/>
    </row>
    <row r="29" spans="1:7" ht="15.75" customHeight="1" x14ac:dyDescent="0.3">
      <c r="A29" s="7" t="s">
        <v>383</v>
      </c>
      <c r="B29" s="11">
        <f t="shared" ref="B29:G29" si="2">SUM(B19,B9)</f>
        <v>67870907.189999998</v>
      </c>
      <c r="C29" s="11">
        <f t="shared" si="2"/>
        <v>3576626.54</v>
      </c>
      <c r="D29" s="11">
        <f t="shared" si="2"/>
        <v>71302015.040000007</v>
      </c>
      <c r="E29" s="11">
        <f t="shared" si="2"/>
        <v>60369940.5</v>
      </c>
      <c r="F29" s="11">
        <f t="shared" si="2"/>
        <v>56532666.649999999</v>
      </c>
      <c r="G29" s="11">
        <f t="shared" si="2"/>
        <v>10932074.539999997</v>
      </c>
    </row>
    <row r="30" spans="1:7" ht="15.75" customHeight="1" x14ac:dyDescent="0.3">
      <c r="A30" s="17"/>
      <c r="B30" s="17"/>
      <c r="C30" s="17"/>
      <c r="D30" s="17"/>
      <c r="E30" s="17"/>
      <c r="F30" s="17"/>
      <c r="G30" s="17"/>
    </row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18:G19 B28:G29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70" fitToHeight="5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I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8" width="11" customWidth="1"/>
    <col min="9" max="9" width="11.44140625" bestFit="1" customWidth="1"/>
    <col min="10" max="26" width="11" customWidth="1"/>
  </cols>
  <sheetData>
    <row r="1" spans="1:7" ht="40.5" customHeight="1" x14ac:dyDescent="0.3">
      <c r="A1" s="123" t="s">
        <v>397</v>
      </c>
      <c r="B1" s="124"/>
      <c r="C1" s="124"/>
      <c r="D1" s="124"/>
      <c r="E1" s="124"/>
      <c r="F1" s="124"/>
      <c r="G1" s="125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398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399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5.75" customHeight="1" x14ac:dyDescent="0.3">
      <c r="A7" s="116" t="s">
        <v>5</v>
      </c>
      <c r="B7" s="110" t="s">
        <v>302</v>
      </c>
      <c r="C7" s="111"/>
      <c r="D7" s="111"/>
      <c r="E7" s="111"/>
      <c r="F7" s="112"/>
      <c r="G7" s="120" t="s">
        <v>400</v>
      </c>
    </row>
    <row r="8" spans="1:7" ht="28.8" x14ac:dyDescent="0.3">
      <c r="A8" s="117"/>
      <c r="B8" s="2" t="s">
        <v>304</v>
      </c>
      <c r="C8" s="3" t="s">
        <v>401</v>
      </c>
      <c r="D8" s="2" t="s">
        <v>306</v>
      </c>
      <c r="E8" s="2" t="s">
        <v>190</v>
      </c>
      <c r="F8" s="63" t="s">
        <v>207</v>
      </c>
      <c r="G8" s="117"/>
    </row>
    <row r="9" spans="1:7" ht="16.5" customHeight="1" x14ac:dyDescent="0.3">
      <c r="A9" s="5" t="s">
        <v>402</v>
      </c>
      <c r="B9" s="61">
        <f>SUM(B10,B19,B27,B37)</f>
        <v>67870907.189999998</v>
      </c>
      <c r="C9" s="61">
        <f>SUM(C10,C19,C27,C37)</f>
        <v>3576626.54</v>
      </c>
      <c r="D9" s="61">
        <f>SUM(D10,D19,D27,D37)</f>
        <v>71302015.040000007</v>
      </c>
      <c r="E9" s="61">
        <f t="shared" ref="E9:G9" si="0">SUM(E10,E19,E27,E37)</f>
        <v>60369940.5</v>
      </c>
      <c r="F9" s="61">
        <f t="shared" si="0"/>
        <v>56532666.649999999</v>
      </c>
      <c r="G9" s="61">
        <f t="shared" si="0"/>
        <v>10932074.539999997</v>
      </c>
    </row>
    <row r="10" spans="1:7" ht="15" customHeight="1" x14ac:dyDescent="0.3">
      <c r="A10" s="9" t="s">
        <v>403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7" ht="14.4" x14ac:dyDescent="0.3">
      <c r="A11" s="9" t="s">
        <v>404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 x14ac:dyDescent="0.3">
      <c r="A12" s="9" t="s">
        <v>405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 x14ac:dyDescent="0.3">
      <c r="A13" s="9" t="s">
        <v>406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 x14ac:dyDescent="0.3">
      <c r="A14" s="9" t="s">
        <v>407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 x14ac:dyDescent="0.3">
      <c r="A15" s="9" t="s">
        <v>408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 x14ac:dyDescent="0.3">
      <c r="A16" s="9" t="s">
        <v>409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 x14ac:dyDescent="0.3">
      <c r="A17" s="9" t="s">
        <v>410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 x14ac:dyDescent="0.3">
      <c r="A18" s="9" t="s">
        <v>411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 x14ac:dyDescent="0.3">
      <c r="A19" s="9" t="s">
        <v>412</v>
      </c>
      <c r="B19" s="10">
        <f t="shared" ref="B19:F19" si="2">SUM(B20:B26)</f>
        <v>0</v>
      </c>
      <c r="C19" s="10">
        <f t="shared" si="2"/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v>0</v>
      </c>
    </row>
    <row r="20" spans="1:7" ht="14.4" x14ac:dyDescent="0.3">
      <c r="A20" s="9" t="s">
        <v>413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 x14ac:dyDescent="0.3">
      <c r="A21" s="9" t="s">
        <v>414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.75" customHeight="1" x14ac:dyDescent="0.3">
      <c r="A22" s="9" t="s">
        <v>415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 x14ac:dyDescent="0.3">
      <c r="A23" s="9" t="s">
        <v>416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 x14ac:dyDescent="0.3">
      <c r="A24" s="9" t="s">
        <v>417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 x14ac:dyDescent="0.3">
      <c r="A25" s="9" t="s">
        <v>418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 x14ac:dyDescent="0.3">
      <c r="A26" s="9" t="s">
        <v>419</v>
      </c>
      <c r="B26" s="10">
        <v>0</v>
      </c>
      <c r="C26" s="10">
        <v>0</v>
      </c>
      <c r="D26" s="10">
        <v>0</v>
      </c>
      <c r="E26" s="10">
        <v>0</v>
      </c>
      <c r="F26" s="10">
        <f>+E26</f>
        <v>0</v>
      </c>
      <c r="G26" s="10">
        <v>0</v>
      </c>
    </row>
    <row r="27" spans="1:7" ht="15.75" customHeight="1" x14ac:dyDescent="0.3">
      <c r="A27" s="9" t="s">
        <v>420</v>
      </c>
      <c r="B27" s="10">
        <f t="shared" ref="B27:F27" si="3">SUM(B28:B36)</f>
        <v>0</v>
      </c>
      <c r="C27" s="10">
        <f t="shared" si="3"/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v>0</v>
      </c>
    </row>
    <row r="28" spans="1:7" ht="15.75" customHeight="1" x14ac:dyDescent="0.3">
      <c r="A28" s="50" t="s">
        <v>421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 x14ac:dyDescent="0.3">
      <c r="A29" s="9" t="s">
        <v>422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 x14ac:dyDescent="0.3">
      <c r="A30" s="9" t="s">
        <v>423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 x14ac:dyDescent="0.3">
      <c r="A31" s="9" t="s">
        <v>424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 x14ac:dyDescent="0.3">
      <c r="A32" s="9" t="s">
        <v>425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9" ht="14.25" customHeight="1" x14ac:dyDescent="0.3">
      <c r="A33" s="9" t="s">
        <v>426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9" ht="14.25" customHeight="1" x14ac:dyDescent="0.3">
      <c r="A34" s="9" t="s">
        <v>427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9" ht="14.25" customHeight="1" x14ac:dyDescent="0.3">
      <c r="A35" s="9" t="s">
        <v>428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9" ht="14.25" customHeight="1" x14ac:dyDescent="0.3">
      <c r="A36" s="9" t="s">
        <v>429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9" ht="14.25" customHeight="1" x14ac:dyDescent="0.3">
      <c r="A37" s="50" t="s">
        <v>430</v>
      </c>
      <c r="B37" s="10">
        <f t="shared" ref="B37:G37" si="4">SUM(B38:B41)</f>
        <v>67870907.189999998</v>
      </c>
      <c r="C37" s="10">
        <f t="shared" si="4"/>
        <v>3576626.54</v>
      </c>
      <c r="D37" s="10">
        <f t="shared" si="4"/>
        <v>71302015.040000007</v>
      </c>
      <c r="E37" s="10">
        <f t="shared" si="4"/>
        <v>60369940.5</v>
      </c>
      <c r="F37" s="10">
        <f t="shared" si="4"/>
        <v>56532666.649999999</v>
      </c>
      <c r="G37" s="10">
        <f t="shared" si="4"/>
        <v>10932074.539999997</v>
      </c>
    </row>
    <row r="38" spans="1:9" ht="15.75" customHeight="1" x14ac:dyDescent="0.3">
      <c r="A38" s="50" t="s">
        <v>431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9" ht="15.75" customHeight="1" x14ac:dyDescent="0.3">
      <c r="A39" s="50" t="s">
        <v>432</v>
      </c>
      <c r="B39" s="10">
        <f>+'Formato 6 b)'!B29</f>
        <v>67870907.189999998</v>
      </c>
      <c r="C39" s="10">
        <f>+'Formato 6 b)'!C29</f>
        <v>3576626.54</v>
      </c>
      <c r="D39" s="10">
        <f>+'Formato 6 b)'!D29</f>
        <v>71302015.040000007</v>
      </c>
      <c r="E39" s="10">
        <f>+'Formato 6 b)'!E29</f>
        <v>60369940.5</v>
      </c>
      <c r="F39" s="10">
        <f>+'Formato 6 b)'!F29</f>
        <v>56532666.649999999</v>
      </c>
      <c r="G39" s="10">
        <f>+'Formato 6 b)'!G29</f>
        <v>10932074.539999997</v>
      </c>
      <c r="I39" s="93"/>
    </row>
    <row r="40" spans="1:9" ht="15.75" customHeight="1" x14ac:dyDescent="0.3">
      <c r="A40" s="50" t="s">
        <v>433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9" ht="15.75" customHeight="1" x14ac:dyDescent="0.3">
      <c r="A41" s="50" t="s">
        <v>434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9" ht="15.75" customHeight="1" x14ac:dyDescent="0.3">
      <c r="A42" s="50"/>
      <c r="B42" s="15"/>
      <c r="C42" s="15"/>
      <c r="D42" s="15"/>
      <c r="E42" s="15"/>
      <c r="F42" s="15"/>
      <c r="G42" s="15"/>
    </row>
    <row r="43" spans="1:9" ht="15.75" customHeight="1" x14ac:dyDescent="0.3">
      <c r="A43" s="7" t="s">
        <v>435</v>
      </c>
      <c r="B43" s="11">
        <f t="shared" ref="B43:G43" si="5">SUM(B44,B53,B61,B71)</f>
        <v>0</v>
      </c>
      <c r="C43" s="11">
        <f t="shared" si="5"/>
        <v>0</v>
      </c>
      <c r="D43" s="11">
        <f t="shared" si="5"/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</row>
    <row r="44" spans="1:9" ht="15.75" customHeight="1" x14ac:dyDescent="0.3">
      <c r="A44" s="9" t="s">
        <v>403</v>
      </c>
      <c r="B44" s="10">
        <f t="shared" ref="B44:G44" si="6">SUM(B45:B52)</f>
        <v>0</v>
      </c>
      <c r="C44" s="10">
        <f t="shared" si="6"/>
        <v>0</v>
      </c>
      <c r="D44" s="10">
        <f t="shared" si="6"/>
        <v>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  <row r="45" spans="1:9" ht="15.75" customHeight="1" x14ac:dyDescent="0.3">
      <c r="A45" s="50" t="s">
        <v>404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9" ht="15.75" customHeight="1" x14ac:dyDescent="0.3">
      <c r="A46" s="50" t="s">
        <v>405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9" ht="15.75" customHeight="1" x14ac:dyDescent="0.3">
      <c r="A47" s="50" t="s">
        <v>406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9" ht="15.75" customHeight="1" x14ac:dyDescent="0.3">
      <c r="A48" s="50" t="s">
        <v>407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 x14ac:dyDescent="0.3">
      <c r="A49" s="50" t="s">
        <v>408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 x14ac:dyDescent="0.3">
      <c r="A50" s="50" t="s">
        <v>409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 x14ac:dyDescent="0.3">
      <c r="A51" s="50" t="s">
        <v>410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 x14ac:dyDescent="0.3">
      <c r="A52" s="50" t="s">
        <v>411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 x14ac:dyDescent="0.3">
      <c r="A53" s="9" t="s">
        <v>412</v>
      </c>
      <c r="B53" s="10">
        <f t="shared" ref="B53:G53" si="7">SUM(B54:B60)</f>
        <v>0</v>
      </c>
      <c r="C53" s="10">
        <f t="shared" si="7"/>
        <v>0</v>
      </c>
      <c r="D53" s="10">
        <f t="shared" si="7"/>
        <v>0</v>
      </c>
      <c r="E53" s="10">
        <f t="shared" si="7"/>
        <v>0</v>
      </c>
      <c r="F53" s="10">
        <f t="shared" si="7"/>
        <v>0</v>
      </c>
      <c r="G53" s="10">
        <f t="shared" si="7"/>
        <v>0</v>
      </c>
    </row>
    <row r="54" spans="1:7" ht="15.75" customHeight="1" x14ac:dyDescent="0.3">
      <c r="A54" s="50" t="s">
        <v>413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 x14ac:dyDescent="0.3">
      <c r="A55" s="50" t="s">
        <v>414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.75" customHeight="1" x14ac:dyDescent="0.3">
      <c r="A56" s="50" t="s">
        <v>415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 x14ac:dyDescent="0.3">
      <c r="A57" s="51" t="s">
        <v>416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 x14ac:dyDescent="0.3">
      <c r="A58" s="50" t="s">
        <v>417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 x14ac:dyDescent="0.3">
      <c r="A59" s="50" t="s">
        <v>418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 x14ac:dyDescent="0.3">
      <c r="A60" s="50" t="s">
        <v>419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 x14ac:dyDescent="0.3">
      <c r="A61" s="9" t="s">
        <v>420</v>
      </c>
      <c r="B61" s="10">
        <f t="shared" ref="B61:G61" si="8">SUM(B62:B70)</f>
        <v>0</v>
      </c>
      <c r="C61" s="10">
        <f t="shared" si="8"/>
        <v>0</v>
      </c>
      <c r="D61" s="10">
        <f t="shared" si="8"/>
        <v>0</v>
      </c>
      <c r="E61" s="10">
        <f t="shared" si="8"/>
        <v>0</v>
      </c>
      <c r="F61" s="10">
        <f t="shared" si="8"/>
        <v>0</v>
      </c>
      <c r="G61" s="10">
        <f t="shared" si="8"/>
        <v>0</v>
      </c>
    </row>
    <row r="62" spans="1:7" ht="15.75" customHeight="1" x14ac:dyDescent="0.3">
      <c r="A62" s="50" t="s">
        <v>421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 x14ac:dyDescent="0.3">
      <c r="A63" s="50" t="s">
        <v>422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 x14ac:dyDescent="0.3">
      <c r="A64" s="50" t="s">
        <v>423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 x14ac:dyDescent="0.3">
      <c r="A65" s="50" t="s">
        <v>424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 x14ac:dyDescent="0.3">
      <c r="A66" s="50" t="s">
        <v>425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 x14ac:dyDescent="0.3">
      <c r="A67" s="50" t="s">
        <v>426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 x14ac:dyDescent="0.3">
      <c r="A68" s="50" t="s">
        <v>427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 x14ac:dyDescent="0.3">
      <c r="A69" s="50" t="s">
        <v>428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 x14ac:dyDescent="0.3">
      <c r="A70" s="50" t="s">
        <v>429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 x14ac:dyDescent="0.3">
      <c r="A71" s="50" t="s">
        <v>430</v>
      </c>
      <c r="B71" s="10">
        <f t="shared" ref="B71:G71" si="9">SUM(B72:B75)</f>
        <v>0</v>
      </c>
      <c r="C71" s="10">
        <f t="shared" si="9"/>
        <v>0</v>
      </c>
      <c r="D71" s="10">
        <f t="shared" si="9"/>
        <v>0</v>
      </c>
      <c r="E71" s="10">
        <f t="shared" si="9"/>
        <v>0</v>
      </c>
      <c r="F71" s="10">
        <f t="shared" si="9"/>
        <v>0</v>
      </c>
      <c r="G71" s="10">
        <f t="shared" si="9"/>
        <v>0</v>
      </c>
    </row>
    <row r="72" spans="1:7" ht="15.75" customHeight="1" x14ac:dyDescent="0.3">
      <c r="A72" s="50" t="s">
        <v>431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 x14ac:dyDescent="0.3">
      <c r="A73" s="50" t="s">
        <v>432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 x14ac:dyDescent="0.3">
      <c r="A74" s="50" t="s">
        <v>433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 x14ac:dyDescent="0.3">
      <c r="A75" s="50" t="s">
        <v>434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 x14ac:dyDescent="0.3">
      <c r="A76" s="8"/>
      <c r="B76" s="10"/>
      <c r="C76" s="10"/>
      <c r="D76" s="10"/>
      <c r="E76" s="10"/>
      <c r="F76" s="10"/>
      <c r="G76" s="10"/>
    </row>
    <row r="77" spans="1:7" ht="15.75" customHeight="1" x14ac:dyDescent="0.3">
      <c r="A77" s="7" t="s">
        <v>383</v>
      </c>
      <c r="B77" s="11">
        <f t="shared" ref="B77:G77" si="10">B43+B9</f>
        <v>67870907.189999998</v>
      </c>
      <c r="C77" s="11">
        <f t="shared" si="10"/>
        <v>3576626.54</v>
      </c>
      <c r="D77" s="11">
        <f t="shared" si="10"/>
        <v>71302015.040000007</v>
      </c>
      <c r="E77" s="11">
        <f t="shared" si="10"/>
        <v>60369940.5</v>
      </c>
      <c r="F77" s="11">
        <f t="shared" si="10"/>
        <v>56532666.649999999</v>
      </c>
      <c r="G77" s="11">
        <f t="shared" si="10"/>
        <v>10932074.539999997</v>
      </c>
    </row>
    <row r="78" spans="1:7" ht="15.75" customHeight="1" x14ac:dyDescent="0.3">
      <c r="A78" s="17"/>
      <c r="B78" s="44"/>
      <c r="C78" s="44"/>
      <c r="D78" s="44"/>
      <c r="E78" s="44"/>
      <c r="F78" s="44"/>
      <c r="G78" s="44"/>
    </row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C40:G41 B19:G19 B27:G27 E26:G26 B37:G37 B9:G10 B43:G44 C45:G52 B53:G53 C54:G60 B61:G61 C62:G70 B71:G71 C72:G75 B76:G77 C38:G38 C28:G36 C11:G18 C20:G25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59" fitToHeight="5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1000"/>
  <sheetViews>
    <sheetView showGridLines="0" tabSelected="1" workbookViewId="0">
      <selection activeCell="A15" sqref="A15"/>
    </sheetView>
  </sheetViews>
  <sheetFormatPr baseColWidth="10" defaultColWidth="14.44140625" defaultRowHeight="15" customHeight="1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 x14ac:dyDescent="0.3">
      <c r="A1" s="121" t="s">
        <v>436</v>
      </c>
      <c r="B1" s="102"/>
      <c r="C1" s="102"/>
      <c r="D1" s="102"/>
      <c r="E1" s="102"/>
      <c r="F1" s="102"/>
      <c r="G1" s="103"/>
    </row>
    <row r="2" spans="1:7" ht="14.4" x14ac:dyDescent="0.3">
      <c r="A2" s="104" t="str">
        <f>'Formato 1'!A2</f>
        <v>INSTITUTO MUNICIPAL DE LAS MUJERES</v>
      </c>
      <c r="B2" s="105"/>
      <c r="C2" s="105"/>
      <c r="D2" s="105"/>
      <c r="E2" s="105"/>
      <c r="F2" s="105"/>
      <c r="G2" s="106"/>
    </row>
    <row r="3" spans="1:7" ht="14.4" x14ac:dyDescent="0.3">
      <c r="A3" s="107" t="s">
        <v>300</v>
      </c>
      <c r="B3" s="108"/>
      <c r="C3" s="108"/>
      <c r="D3" s="108"/>
      <c r="E3" s="108"/>
      <c r="F3" s="108"/>
      <c r="G3" s="109"/>
    </row>
    <row r="4" spans="1:7" ht="14.4" x14ac:dyDescent="0.3">
      <c r="A4" s="107" t="s">
        <v>437</v>
      </c>
      <c r="B4" s="108"/>
      <c r="C4" s="108"/>
      <c r="D4" s="108"/>
      <c r="E4" s="108"/>
      <c r="F4" s="108"/>
      <c r="G4" s="109"/>
    </row>
    <row r="5" spans="1:7" ht="14.4" x14ac:dyDescent="0.3">
      <c r="A5" s="107" t="str">
        <f>'Formato 3'!A4</f>
        <v>Del 1 de Enero al 31 de Diciembre de 2025 (b)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0" t="s">
        <v>3</v>
      </c>
      <c r="B6" s="111"/>
      <c r="C6" s="111"/>
      <c r="D6" s="111"/>
      <c r="E6" s="111"/>
      <c r="F6" s="111"/>
      <c r="G6" s="112"/>
    </row>
    <row r="7" spans="1:7" ht="14.4" x14ac:dyDescent="0.3">
      <c r="A7" s="116" t="s">
        <v>438</v>
      </c>
      <c r="B7" s="119" t="s">
        <v>302</v>
      </c>
      <c r="C7" s="102"/>
      <c r="D7" s="102"/>
      <c r="E7" s="102"/>
      <c r="F7" s="103"/>
      <c r="G7" s="122" t="s">
        <v>303</v>
      </c>
    </row>
    <row r="8" spans="1:7" ht="28.8" x14ac:dyDescent="0.3">
      <c r="A8" s="117"/>
      <c r="B8" s="3" t="s">
        <v>304</v>
      </c>
      <c r="C8" s="64" t="s">
        <v>401</v>
      </c>
      <c r="D8" s="64" t="s">
        <v>235</v>
      </c>
      <c r="E8" s="64" t="s">
        <v>190</v>
      </c>
      <c r="F8" s="64" t="s">
        <v>207</v>
      </c>
      <c r="G8" s="117"/>
    </row>
    <row r="9" spans="1:7" ht="15.75" customHeight="1" x14ac:dyDescent="0.3">
      <c r="A9" s="5" t="s">
        <v>439</v>
      </c>
      <c r="B9" s="60">
        <f t="shared" ref="B9:G9" si="0">SUM(B10,B11,B12,B15,B16,B19)</f>
        <v>41145523</v>
      </c>
      <c r="C9" s="60">
        <f t="shared" si="0"/>
        <v>9.3132257461547852E-10</v>
      </c>
      <c r="D9" s="60">
        <f t="shared" si="0"/>
        <v>41145523</v>
      </c>
      <c r="E9" s="60">
        <f t="shared" si="0"/>
        <v>37288845.240000002</v>
      </c>
      <c r="F9" s="60">
        <f t="shared" si="0"/>
        <v>35453651.609999999</v>
      </c>
      <c r="G9" s="60">
        <f t="shared" si="0"/>
        <v>3856677.7599999979</v>
      </c>
    </row>
    <row r="10" spans="1:7" ht="14.4" x14ac:dyDescent="0.3">
      <c r="A10" s="9" t="s">
        <v>440</v>
      </c>
      <c r="B10" s="55">
        <f>+'Formato 6 a)'!B10</f>
        <v>41145523</v>
      </c>
      <c r="C10" s="55">
        <f>+'Formato 6 a)'!C10</f>
        <v>9.3132257461547852E-10</v>
      </c>
      <c r="D10" s="55">
        <f>+'Formato 6 a)'!D10</f>
        <v>41145523</v>
      </c>
      <c r="E10" s="55">
        <f>+'Formato 6 a)'!E10</f>
        <v>37288845.240000002</v>
      </c>
      <c r="F10" s="55">
        <f>+'Formato 6 a)'!F10</f>
        <v>35453651.609999999</v>
      </c>
      <c r="G10" s="55">
        <f>+'Formato 6 a)'!G10</f>
        <v>3856677.7599999979</v>
      </c>
    </row>
    <row r="11" spans="1:7" ht="15.75" customHeight="1" x14ac:dyDescent="0.3">
      <c r="A11" s="9" t="s">
        <v>441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f>D11-E11</f>
        <v>0</v>
      </c>
    </row>
    <row r="12" spans="1:7" ht="14.4" x14ac:dyDescent="0.3">
      <c r="A12" s="9" t="s">
        <v>442</v>
      </c>
      <c r="B12" s="65">
        <f t="shared" ref="B12:G12" si="1">B13+B14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</row>
    <row r="13" spans="1:7" ht="14.4" x14ac:dyDescent="0.3">
      <c r="A13" s="9" t="s">
        <v>443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f t="shared" ref="G13:G15" si="2">D13-E13</f>
        <v>0</v>
      </c>
    </row>
    <row r="14" spans="1:7" ht="14.4" x14ac:dyDescent="0.3">
      <c r="A14" s="9" t="s">
        <v>444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f t="shared" si="2"/>
        <v>0</v>
      </c>
    </row>
    <row r="15" spans="1:7" ht="14.4" x14ac:dyDescent="0.3">
      <c r="A15" s="9" t="s">
        <v>445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f t="shared" si="2"/>
        <v>0</v>
      </c>
    </row>
    <row r="16" spans="1:7" ht="28.8" x14ac:dyDescent="0.3">
      <c r="A16" s="50" t="s">
        <v>446</v>
      </c>
      <c r="B16" s="65">
        <f t="shared" ref="B16:G16" si="3">B17+B18</f>
        <v>0</v>
      </c>
      <c r="C16" s="65">
        <f t="shared" si="3"/>
        <v>0</v>
      </c>
      <c r="D16" s="65">
        <f t="shared" si="3"/>
        <v>0</v>
      </c>
      <c r="E16" s="65">
        <f t="shared" si="3"/>
        <v>0</v>
      </c>
      <c r="F16" s="65">
        <f t="shared" si="3"/>
        <v>0</v>
      </c>
      <c r="G16" s="65">
        <f t="shared" si="3"/>
        <v>0</v>
      </c>
    </row>
    <row r="17" spans="1:7" ht="14.4" x14ac:dyDescent="0.3">
      <c r="A17" s="9" t="s">
        <v>447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f t="shared" ref="G17:G19" si="4">D17-E17</f>
        <v>0</v>
      </c>
    </row>
    <row r="18" spans="1:7" ht="14.4" x14ac:dyDescent="0.3">
      <c r="A18" s="9" t="s">
        <v>448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f t="shared" si="4"/>
        <v>0</v>
      </c>
    </row>
    <row r="19" spans="1:7" ht="14.4" x14ac:dyDescent="0.3">
      <c r="A19" s="9" t="s">
        <v>449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f t="shared" si="4"/>
        <v>0</v>
      </c>
    </row>
    <row r="20" spans="1:7" ht="14.4" x14ac:dyDescent="0.3">
      <c r="A20" s="8"/>
      <c r="B20" s="65"/>
      <c r="C20" s="65"/>
      <c r="D20" s="65"/>
      <c r="E20" s="65"/>
      <c r="F20" s="65"/>
      <c r="G20" s="65"/>
    </row>
    <row r="21" spans="1:7" ht="15.75" customHeight="1" x14ac:dyDescent="0.3">
      <c r="A21" s="14" t="s">
        <v>450</v>
      </c>
      <c r="B21" s="60">
        <f t="shared" ref="B21:G21" si="5">SUM(B22,B23,B24,B27,B28,B31)</f>
        <v>0</v>
      </c>
      <c r="C21" s="60">
        <f t="shared" si="5"/>
        <v>0</v>
      </c>
      <c r="D21" s="60">
        <f t="shared" si="5"/>
        <v>0</v>
      </c>
      <c r="E21" s="60">
        <f t="shared" si="5"/>
        <v>0</v>
      </c>
      <c r="F21" s="60">
        <f t="shared" si="5"/>
        <v>0</v>
      </c>
      <c r="G21" s="60">
        <f t="shared" si="5"/>
        <v>0</v>
      </c>
    </row>
    <row r="22" spans="1:7" ht="15.75" customHeight="1" x14ac:dyDescent="0.3">
      <c r="A22" s="9" t="s">
        <v>440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65">
        <f t="shared" ref="G22:G23" si="6">D22-E22</f>
        <v>0</v>
      </c>
    </row>
    <row r="23" spans="1:7" ht="15.75" customHeight="1" x14ac:dyDescent="0.3">
      <c r="A23" s="9" t="s">
        <v>441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6"/>
        <v>0</v>
      </c>
    </row>
    <row r="24" spans="1:7" ht="15.75" customHeight="1" x14ac:dyDescent="0.3">
      <c r="A24" s="9" t="s">
        <v>442</v>
      </c>
      <c r="B24" s="65">
        <f t="shared" ref="B24:G24" si="7">B25+B26</f>
        <v>0</v>
      </c>
      <c r="C24" s="65">
        <f t="shared" si="7"/>
        <v>0</v>
      </c>
      <c r="D24" s="65">
        <f t="shared" si="7"/>
        <v>0</v>
      </c>
      <c r="E24" s="65">
        <f t="shared" si="7"/>
        <v>0</v>
      </c>
      <c r="F24" s="65">
        <f t="shared" si="7"/>
        <v>0</v>
      </c>
      <c r="G24" s="65">
        <f t="shared" si="7"/>
        <v>0</v>
      </c>
    </row>
    <row r="25" spans="1:7" ht="15.75" customHeight="1" x14ac:dyDescent="0.3">
      <c r="A25" s="9" t="s">
        <v>443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 t="shared" ref="G25:G27" si="8">D25-E25</f>
        <v>0</v>
      </c>
    </row>
    <row r="26" spans="1:7" ht="15.75" customHeight="1" x14ac:dyDescent="0.3">
      <c r="A26" s="9" t="s">
        <v>444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 t="shared" si="8"/>
        <v>0</v>
      </c>
    </row>
    <row r="27" spans="1:7" ht="15.75" customHeight="1" x14ac:dyDescent="0.3">
      <c r="A27" s="9" t="s">
        <v>445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 t="shared" si="8"/>
        <v>0</v>
      </c>
    </row>
    <row r="28" spans="1:7" ht="15.75" customHeight="1" x14ac:dyDescent="0.3">
      <c r="A28" s="50" t="s">
        <v>446</v>
      </c>
      <c r="B28" s="65">
        <f t="shared" ref="B28:G28" si="9">B29+B30</f>
        <v>0</v>
      </c>
      <c r="C28" s="65">
        <f t="shared" si="9"/>
        <v>0</v>
      </c>
      <c r="D28" s="65">
        <f t="shared" si="9"/>
        <v>0</v>
      </c>
      <c r="E28" s="65">
        <f t="shared" si="9"/>
        <v>0</v>
      </c>
      <c r="F28" s="65">
        <f t="shared" si="9"/>
        <v>0</v>
      </c>
      <c r="G28" s="65">
        <f t="shared" si="9"/>
        <v>0</v>
      </c>
    </row>
    <row r="29" spans="1:7" ht="15.75" customHeight="1" x14ac:dyDescent="0.3">
      <c r="A29" s="9" t="s">
        <v>447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 t="shared" ref="G29:G31" si="10">D29-E29</f>
        <v>0</v>
      </c>
    </row>
    <row r="30" spans="1:7" ht="15.75" customHeight="1" x14ac:dyDescent="0.3">
      <c r="A30" s="9" t="s">
        <v>448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 t="shared" si="10"/>
        <v>0</v>
      </c>
    </row>
    <row r="31" spans="1:7" ht="15.75" customHeight="1" x14ac:dyDescent="0.3">
      <c r="A31" s="9" t="s">
        <v>449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 t="shared" si="10"/>
        <v>0</v>
      </c>
    </row>
    <row r="32" spans="1:7" ht="15.75" customHeight="1" x14ac:dyDescent="0.3">
      <c r="A32" s="8"/>
      <c r="B32" s="65"/>
      <c r="C32" s="65"/>
      <c r="D32" s="65"/>
      <c r="E32" s="65"/>
      <c r="F32" s="65"/>
      <c r="G32" s="65"/>
    </row>
    <row r="33" spans="1:7" ht="14.25" customHeight="1" x14ac:dyDescent="0.3">
      <c r="A33" s="7" t="s">
        <v>451</v>
      </c>
      <c r="B33" s="66">
        <f t="shared" ref="B33:G33" si="11">B21+B9</f>
        <v>41145523</v>
      </c>
      <c r="C33" s="66">
        <f t="shared" si="11"/>
        <v>9.3132257461547852E-10</v>
      </c>
      <c r="D33" s="66">
        <f t="shared" si="11"/>
        <v>41145523</v>
      </c>
      <c r="E33" s="66">
        <f t="shared" si="11"/>
        <v>37288845.240000002</v>
      </c>
      <c r="F33" s="66">
        <f t="shared" si="11"/>
        <v>35453651.609999999</v>
      </c>
      <c r="G33" s="66">
        <f t="shared" si="11"/>
        <v>3856677.7599999979</v>
      </c>
    </row>
    <row r="34" spans="1:7" ht="14.25" customHeight="1" x14ac:dyDescent="0.3">
      <c r="A34" s="17"/>
      <c r="B34" s="67"/>
      <c r="C34" s="67"/>
      <c r="D34" s="67"/>
      <c r="E34" s="67"/>
      <c r="F34" s="67"/>
      <c r="G34" s="67"/>
    </row>
    <row r="35" spans="1:7" ht="15.75" customHeight="1" x14ac:dyDescent="0.3"/>
    <row r="36" spans="1:7" ht="15.75" customHeight="1" x14ac:dyDescent="0.3"/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23:G33 B11:G21 G22" xr:uid="{00000000-0002-0000-08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63" fitToHeight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INSTITUTO MUNICIPAL MUJER IMM</cp:lastModifiedBy>
  <cp:lastPrinted>2026-02-27T17:59:30Z</cp:lastPrinted>
  <dcterms:created xsi:type="dcterms:W3CDTF">2023-03-16T22:14:51Z</dcterms:created>
  <dcterms:modified xsi:type="dcterms:W3CDTF">2026-02-27T17:59:37Z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